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ndini\Desktop\"/>
    </mc:Choice>
  </mc:AlternateContent>
  <bookViews>
    <workbookView xWindow="-120" yWindow="-120" windowWidth="20730" windowHeight="11160"/>
  </bookViews>
  <sheets>
    <sheet name="Item" sheetId="1" r:id="rId1"/>
    <sheet name="ADC Noturno" sheetId="3" r:id="rId2"/>
  </sheets>
  <externalReferences>
    <externalReference r:id="rId3"/>
  </externalReferences>
  <definedNames>
    <definedName name="_xlnm.Print_Area" localSheetId="0">Item!$A$1:$D$94</definedName>
    <definedName name="Arial">#REF!</definedName>
    <definedName name="ARM01_02">#REF!</definedName>
    <definedName name="ARM1_COMP">#REF!</definedName>
    <definedName name="ARM2_COMP">#REF!</definedName>
    <definedName name="bdi">#REF!</definedName>
    <definedName name="capt01">#REF!</definedName>
    <definedName name="carros">#REF!</definedName>
    <definedName name="catmat">#REF!</definedName>
    <definedName name="cob01_">#REF!</definedName>
    <definedName name="cob02_">#REF!</definedName>
    <definedName name="COB03_">#REF!</definedName>
    <definedName name="COB04_">#REF!</definedName>
    <definedName name="COB05_">#REF!</definedName>
    <definedName name="COB06_">#REF!</definedName>
    <definedName name="COB07_">#REF!</definedName>
    <definedName name="COB08_">#REF!</definedName>
    <definedName name="COB09_">#REF!</definedName>
    <definedName name="COB09_C">#REF!</definedName>
    <definedName name="CPT01_">#REF!</definedName>
    <definedName name="CPT01_COMP">#REF!</definedName>
    <definedName name="CT01_">#REF!</definedName>
    <definedName name="ct01__">#REF!</definedName>
    <definedName name="CT01_COMP">#REF!</definedName>
    <definedName name="CT02_">#REF!</definedName>
    <definedName name="CT02__">#REF!</definedName>
    <definedName name="CT02_COMP">#REF!</definedName>
    <definedName name="custodireto">#REF!</definedName>
    <definedName name="custototal">#REF!</definedName>
    <definedName name="discriminacao">#REF!</definedName>
    <definedName name="DIV01_">#REF!</definedName>
    <definedName name="DIV02_">#REF!</definedName>
    <definedName name="DIV03_">#REF!</definedName>
    <definedName name="DIV04_">#REF!</definedName>
    <definedName name="DIV05_">#REF!</definedName>
    <definedName name="DIV05__">#REF!</definedName>
    <definedName name="DIV06_">#REF!</definedName>
    <definedName name="DIV06__">#REF!</definedName>
    <definedName name="DIV07_">#REF!</definedName>
    <definedName name="DIV07__">#REF!</definedName>
    <definedName name="DIV08_">#REF!</definedName>
    <definedName name="DIV08__">#REF!</definedName>
    <definedName name="DIV09_">#REF!</definedName>
    <definedName name="div09__">#REF!</definedName>
    <definedName name="DIV10_">#REF!</definedName>
    <definedName name="div10__">#REF!</definedName>
    <definedName name="DIV10_C">#REF!</definedName>
    <definedName name="DIV11_">#REF!</definedName>
    <definedName name="DIV12_">#REF!</definedName>
    <definedName name="DIV13_">#REF!</definedName>
    <definedName name="DVM10_COMP">#REF!</definedName>
    <definedName name="encargos">#REF!</definedName>
    <definedName name="ESC01_">#REF!</definedName>
    <definedName name="ESC02_">#REF!</definedName>
    <definedName name="ESC03_">#REF!</definedName>
    <definedName name="ESP">OFFSET([1]Composições!$F$7,0,0,COUNTA([1]Composições!$F:$F),1)</definedName>
    <definedName name="EST01_">#REF!</definedName>
    <definedName name="EST02_">#REF!</definedName>
    <definedName name="EST02_C">#REF!</definedName>
    <definedName name="EST02_COMP">#REF!</definedName>
    <definedName name="EST03_">#REF!</definedName>
    <definedName name="EST04_">#REF!</definedName>
    <definedName name="EST05_">#REF!</definedName>
    <definedName name="execucao">#REF!</definedName>
    <definedName name="fonte_cod">#REF!</definedName>
    <definedName name="FR01_">#REF!</definedName>
    <definedName name="FR02_">#REF!</definedName>
    <definedName name="FR03_">#REF!</definedName>
    <definedName name="FR04_">#REF!</definedName>
    <definedName name="FR05_">#REF!</definedName>
    <definedName name="FR06_">#REF!</definedName>
    <definedName name="IMP01_">#REF!</definedName>
    <definedName name="IMP01__">#REF!</definedName>
    <definedName name="IMP02_">#REF!</definedName>
    <definedName name="IMP03_">#REF!</definedName>
    <definedName name="IMP03_COMP">#REF!</definedName>
    <definedName name="item">#REF!</definedName>
    <definedName name="LP01_">#REF!</definedName>
    <definedName name="MG01_">#REF!</definedName>
    <definedName name="mg01__">#REF!</definedName>
    <definedName name="MG01_C">#REF!</definedName>
    <definedName name="MG02_">#REF!</definedName>
    <definedName name="mg02__">#REF!</definedName>
    <definedName name="MG03_">#REF!</definedName>
    <definedName name="mg03__">#REF!</definedName>
    <definedName name="MG03_C">#REF!</definedName>
    <definedName name="MG04_">#REF!</definedName>
    <definedName name="mg04__">#REF!</definedName>
    <definedName name="MG05_">#REF!</definedName>
    <definedName name="mg05__">#REF!</definedName>
    <definedName name="MG06_">#REF!</definedName>
    <definedName name="mg06__">#REF!</definedName>
    <definedName name="MG07_">#REF!</definedName>
    <definedName name="mg07__">#REF!</definedName>
    <definedName name="PER01_">#REF!</definedName>
    <definedName name="PER02_">#REF!</definedName>
    <definedName name="PER03_">#REF!</definedName>
    <definedName name="PER04_">#REF!</definedName>
    <definedName name="PL01_">#REF!</definedName>
    <definedName name="pl01__">#REF!</definedName>
    <definedName name="PN01_">#REF!</definedName>
    <definedName name="PN02_">#REF!</definedName>
    <definedName name="PN03_">#REF!</definedName>
    <definedName name="PN04_">#REF!</definedName>
    <definedName name="PN05_">#REF!</definedName>
    <definedName name="PN06_">#REF!</definedName>
    <definedName name="PN07_">#REF!</definedName>
    <definedName name="PN08_">#REF!</definedName>
    <definedName name="PN09_">#REF!</definedName>
    <definedName name="PP01_">#REF!</definedName>
    <definedName name="PP01_03">#REF!</definedName>
    <definedName name="PP01_COMP">#REF!</definedName>
    <definedName name="PP02_COMP">#REF!</definedName>
    <definedName name="PP03_c">#REF!</definedName>
    <definedName name="PP03_COMP">#REF!</definedName>
    <definedName name="PP04_">#REF!</definedName>
    <definedName name="PP04_C">#REF!</definedName>
    <definedName name="PP04_COMP">#REF!</definedName>
    <definedName name="PP05_">#REF!</definedName>
    <definedName name="PP05_C">#REF!</definedName>
    <definedName name="PP05_COMP">#REF!</definedName>
    <definedName name="PP06_">#REF!</definedName>
    <definedName name="pp06__">#REF!</definedName>
    <definedName name="PP06_C">#REF!</definedName>
    <definedName name="PP06_COMP">#REF!</definedName>
    <definedName name="PP07_">#REF!</definedName>
    <definedName name="pp07__">#REF!</definedName>
    <definedName name="PP07_C">#REF!</definedName>
    <definedName name="PP07_COMP">#REF!</definedName>
    <definedName name="PP08_">#REF!</definedName>
    <definedName name="pp08__">#REF!</definedName>
    <definedName name="PP08_C">#REF!</definedName>
    <definedName name="PP08_COMP">#REF!</definedName>
    <definedName name="PP09_">#REF!</definedName>
    <definedName name="pp09__">#REF!</definedName>
    <definedName name="PP09_C">#REF!</definedName>
    <definedName name="PP09_COMP">#REF!</definedName>
    <definedName name="PP10_">#REF!</definedName>
    <definedName name="pp10__">#REF!</definedName>
    <definedName name="PP10_C">#REF!</definedName>
    <definedName name="PP10_COMP">#REF!</definedName>
    <definedName name="PP11_">#REF!</definedName>
    <definedName name="pp11__">#REF!</definedName>
    <definedName name="PP11_C">#REF!</definedName>
    <definedName name="PP11_COMP">#REF!</definedName>
    <definedName name="PP12_">#REF!</definedName>
    <definedName name="pp12__">#REF!</definedName>
    <definedName name="PP12_C">#REF!</definedName>
    <definedName name="PP12_COMP">#REF!</definedName>
    <definedName name="PP13_">#REF!</definedName>
    <definedName name="pp13__">#REF!</definedName>
    <definedName name="PP13_C">#REF!</definedName>
    <definedName name="PP13_COMP">#REF!</definedName>
    <definedName name="PP14_">#REF!</definedName>
    <definedName name="pp14__">#REF!</definedName>
    <definedName name="PP14_C">#REF!</definedName>
    <definedName name="PP14_COMP">#REF!</definedName>
    <definedName name="PP15_">#REF!</definedName>
    <definedName name="pp15__">#REF!</definedName>
    <definedName name="PP15_C">#REF!</definedName>
    <definedName name="PP15_COMP">#REF!</definedName>
    <definedName name="PP16_">#REF!</definedName>
    <definedName name="pp16__">#REF!</definedName>
    <definedName name="PP16_C">#REF!</definedName>
    <definedName name="PP16_COMP">#REF!</definedName>
    <definedName name="PP17_">#REF!</definedName>
    <definedName name="pp17__">#REF!</definedName>
    <definedName name="PP17_C">#REF!</definedName>
    <definedName name="PP17_COMP">#REF!</definedName>
    <definedName name="PP18_">#REF!</definedName>
    <definedName name="pp18__">#REF!</definedName>
    <definedName name="PP18_C">#REF!</definedName>
    <definedName name="PP18_COMP">#REF!</definedName>
    <definedName name="PP19_">#REF!</definedName>
    <definedName name="PP19_C">#REF!</definedName>
    <definedName name="PP20_">#REF!</definedName>
    <definedName name="PP20_C">#REF!</definedName>
    <definedName name="PP21_">#REF!</definedName>
    <definedName name="PP21_C">#REF!</definedName>
    <definedName name="PP22_">#REF!</definedName>
    <definedName name="PP22_C">#REF!</definedName>
    <definedName name="PP23_">#REF!</definedName>
    <definedName name="PP23_C">#REF!</definedName>
    <definedName name="PP24_">#REF!</definedName>
    <definedName name="PP24_C">#REF!</definedName>
    <definedName name="precounitariobdi">#REF!</definedName>
    <definedName name="Print_Area" localSheetId="0">Item!$A$1:$D$95</definedName>
    <definedName name="PRP01_">#REF!</definedName>
    <definedName name="PRP02_">#REF!</definedName>
    <definedName name="PRP03_">#REF!</definedName>
    <definedName name="PRP04_">#REF!</definedName>
    <definedName name="PRP04_C">#REF!</definedName>
    <definedName name="PRP04_COMP">#REF!</definedName>
    <definedName name="PRP05_">#REF!</definedName>
    <definedName name="PRP05_C">#REF!</definedName>
    <definedName name="PRP05_COMP">#REF!</definedName>
    <definedName name="PRP06_">#REF!</definedName>
    <definedName name="PRP06__">#REF!</definedName>
    <definedName name="PRP07_">#REF!</definedName>
    <definedName name="PRP08_">#REF!</definedName>
    <definedName name="PRP08_C">#REF!</definedName>
    <definedName name="PRP08_COMP">#REF!</definedName>
    <definedName name="PRP09_">#REF!</definedName>
    <definedName name="PRP09_C">#REF!</definedName>
    <definedName name="PRP10_">#REF!</definedName>
    <definedName name="PRP11_">#REF!</definedName>
    <definedName name="PRP11_C">#REF!</definedName>
    <definedName name="PRP12_">#REF!</definedName>
    <definedName name="PRP12_C">#REF!</definedName>
    <definedName name="PRP13_">#REF!</definedName>
    <definedName name="PRP13_C">#REF!</definedName>
    <definedName name="PRP14_">#REF!</definedName>
    <definedName name="PRP15_">#REF!</definedName>
    <definedName name="PRP15_C">#REF!</definedName>
    <definedName name="PT01_">#REF!</definedName>
    <definedName name="PT01_C">#REF!</definedName>
    <definedName name="PT02_">#REF!</definedName>
    <definedName name="pt02__">#REF!</definedName>
    <definedName name="PT03_">#REF!</definedName>
    <definedName name="PT03_04">#REF!</definedName>
    <definedName name="PT04_C">#REF!</definedName>
    <definedName name="PT04_COMP">#REF!</definedName>
    <definedName name="punitario">#REF!</definedName>
    <definedName name="quant">#REF!</definedName>
    <definedName name="RA01_">#REF!</definedName>
    <definedName name="RA01_02">#REF!</definedName>
    <definedName name="RA03_">#REF!</definedName>
    <definedName name="ra03__">#REF!</definedName>
    <definedName name="RA04_">#REF!</definedName>
    <definedName name="ra04__">#REF!</definedName>
    <definedName name="RA05_">#REF!</definedName>
    <definedName name="ra05__">#REF!</definedName>
    <definedName name="RV01_">#REF!</definedName>
    <definedName name="RV02_">#REF!</definedName>
    <definedName name="RV02_03">#REF!</definedName>
    <definedName name="RV03_">#REF!</definedName>
    <definedName name="RV04_">#REF!</definedName>
    <definedName name="RV04_C">#REF!</definedName>
    <definedName name="RV04_COMP">#REF!</definedName>
    <definedName name="RV05_">#REF!</definedName>
    <definedName name="RV06_">#REF!</definedName>
    <definedName name="RV07_">#REF!</definedName>
    <definedName name="RV08_">#REF!</definedName>
    <definedName name="SAC01.1_C">#REF!</definedName>
    <definedName name="SAC01.2_C">#REF!</definedName>
    <definedName name="SAC01_">#REF!</definedName>
    <definedName name="SAC02.1_C">#REF!</definedName>
    <definedName name="SAC02.10_C">#REF!</definedName>
    <definedName name="SAC02.11_C">#REF!</definedName>
    <definedName name="SAC02.2_C">#REF!</definedName>
    <definedName name="SAC02.3_C">#REF!</definedName>
    <definedName name="SAC02.7_C">#REF!</definedName>
    <definedName name="SAC02.8_C">#REF!</definedName>
    <definedName name="SAC02.9_C">#REF!</definedName>
    <definedName name="SAC02_">#REF!</definedName>
    <definedName name="SAC03.1_C">#REF!</definedName>
    <definedName name="SAC03.2_C">#REF!</definedName>
    <definedName name="SAC03_">#REF!</definedName>
    <definedName name="sac03__">#REF!</definedName>
    <definedName name="SAC04_">#REF!</definedName>
    <definedName name="SAC05.1_C">#REF!</definedName>
    <definedName name="SAC05.2_C">#REF!</definedName>
    <definedName name="SAC05.3_C">#REF!</definedName>
    <definedName name="SAC05_">#REF!</definedName>
    <definedName name="sac05__">#REF!</definedName>
    <definedName name="SAC06.1_C">#REF!</definedName>
    <definedName name="SAC06.2_C">#REF!</definedName>
    <definedName name="SAC06_">#REF!</definedName>
    <definedName name="sac06__">#REF!</definedName>
    <definedName name="SAC07.1_C">#REF!</definedName>
    <definedName name="SAC07.2_C">#REF!</definedName>
    <definedName name="SAC07_">#REF!</definedName>
    <definedName name="SAC07_08">#REF!</definedName>
    <definedName name="SAC08.1_C">#REF!</definedName>
    <definedName name="SAC08.2_C">#REF!</definedName>
    <definedName name="SAC08.3_C">#REF!</definedName>
    <definedName name="SAC08.4_C">#REF!</definedName>
    <definedName name="SAC09.1_C">#REF!</definedName>
    <definedName name="SAC09.2_C">#REF!</definedName>
    <definedName name="SAC09_">#REF!</definedName>
    <definedName name="SAC10_">#REF!</definedName>
    <definedName name="SAC11_">#REF!</definedName>
    <definedName name="SAC12.6_C">#REF!</definedName>
    <definedName name="SAC12.6_COMP">#REF!</definedName>
    <definedName name="SAC12_">#REF!</definedName>
    <definedName name="SAC13_">#REF!</definedName>
    <definedName name="SAC14_">#REF!</definedName>
    <definedName name="sac15_">#REF!</definedName>
    <definedName name="SE01_">#REF!</definedName>
    <definedName name="SE01_C">#REF!</definedName>
    <definedName name="SE02_">#REF!</definedName>
    <definedName name="SE02_C">#REF!</definedName>
    <definedName name="SE03_">#REF!</definedName>
    <definedName name="SE03_C">#REF!</definedName>
    <definedName name="SE04_">#REF!</definedName>
    <definedName name="SE04_C">#REF!</definedName>
    <definedName name="SE04_COMP">#REF!</definedName>
    <definedName name="SE05_">#REF!</definedName>
    <definedName name="SE05_C">#REF!</definedName>
    <definedName name="SE06_">#REF!</definedName>
    <definedName name="SE06_C">#REF!</definedName>
    <definedName name="SE06_COMP">#REF!</definedName>
    <definedName name="SE07_">#REF!</definedName>
    <definedName name="SE07_C">#REF!</definedName>
    <definedName name="SE08_">#REF!</definedName>
    <definedName name="SE09_">#REF!</definedName>
    <definedName name="SE09_C">#REF!</definedName>
    <definedName name="SE10_">#REF!</definedName>
    <definedName name="SE10_C">#REF!</definedName>
    <definedName name="SE10_COMP">#REF!</definedName>
    <definedName name="SE11_">#REF!</definedName>
    <definedName name="SE11_C">#REF!</definedName>
    <definedName name="SE12_">#REF!</definedName>
    <definedName name="SE12__">#REF!</definedName>
    <definedName name="SE12_C">#REF!</definedName>
    <definedName name="SE12_COMP">#REF!</definedName>
    <definedName name="SE13_">#REF!</definedName>
    <definedName name="se13__">#REF!</definedName>
    <definedName name="SE13_C">#REF!</definedName>
    <definedName name="SE13_COMP">#REF!</definedName>
    <definedName name="SE14_">#REF!</definedName>
    <definedName name="SE14_C">#REF!</definedName>
    <definedName name="SE15_">#REF!</definedName>
    <definedName name="SE15_C">#REF!</definedName>
    <definedName name="SE15_COMP">#REF!</definedName>
    <definedName name="SE16_">#REF!</definedName>
    <definedName name="SE16_C">#REF!</definedName>
    <definedName name="SE17_">#REF!</definedName>
    <definedName name="SE17__">#REF!</definedName>
    <definedName name="SE17_C">#REF!</definedName>
    <definedName name="SE18_">#REF!</definedName>
    <definedName name="SE18__">#REF!</definedName>
    <definedName name="SE18_C">#REF!</definedName>
    <definedName name="SE19_">#REF!</definedName>
    <definedName name="SE19__">#REF!</definedName>
    <definedName name="SE19_C">#REF!</definedName>
    <definedName name="SE20_">#REF!</definedName>
    <definedName name="SE20__">#REF!</definedName>
    <definedName name="SE20_C">#REF!</definedName>
    <definedName name="SE20_COMP">#REF!</definedName>
    <definedName name="SE21_">#REF!</definedName>
    <definedName name="SE21__">#REF!</definedName>
    <definedName name="SE21_C">#REF!</definedName>
    <definedName name="SE22_">#REF!</definedName>
    <definedName name="SE22__">#REF!</definedName>
    <definedName name="SE22_COMP">#REF!</definedName>
    <definedName name="SE23_">#REF!</definedName>
    <definedName name="SE23__">#REF!</definedName>
    <definedName name="SE23_C">#REF!</definedName>
    <definedName name="SE24_">#REF!</definedName>
    <definedName name="SE24_C">#REF!</definedName>
    <definedName name="SE25_">#REF!</definedName>
    <definedName name="SE25_C">#REF!</definedName>
    <definedName name="SE26_">#REF!</definedName>
    <definedName name="SE26_C">#REF!</definedName>
    <definedName name="SE26_COMP">#REF!</definedName>
    <definedName name="SE27_">#REF!</definedName>
    <definedName name="SE27_C">#REF!</definedName>
    <definedName name="SE28_">#REF!</definedName>
    <definedName name="SE28_C">#REF!</definedName>
    <definedName name="SE28_COMP">#REF!</definedName>
    <definedName name="SE29_">#REF!</definedName>
    <definedName name="SE29_C">#REF!</definedName>
    <definedName name="SE29_COMP">#REF!</definedName>
    <definedName name="SE30_">#REF!</definedName>
    <definedName name="SE30_C">#REF!</definedName>
    <definedName name="SE30_COMP">#REF!</definedName>
    <definedName name="SE31_">#REF!</definedName>
    <definedName name="SE31_C">#REF!</definedName>
    <definedName name="SE31_COMP">#REF!</definedName>
    <definedName name="SE32_">#REF!</definedName>
    <definedName name="SE32_C">#REF!</definedName>
    <definedName name="SE32_COMP">#REF!</definedName>
    <definedName name="SE33_">#REF!</definedName>
    <definedName name="SE33_C">#REF!</definedName>
    <definedName name="SE33_COMP">#REF!</definedName>
    <definedName name="SE34_">#REF!</definedName>
    <definedName name="SE34__">#REF!</definedName>
    <definedName name="SE34_COMP">#REF!</definedName>
    <definedName name="SE35_">#REF!</definedName>
    <definedName name="SE35__">#REF!</definedName>
    <definedName name="SE35_C">#REF!</definedName>
    <definedName name="SE35_COMP">#REF!</definedName>
    <definedName name="SE36_">#REF!</definedName>
    <definedName name="SE36__">#REF!</definedName>
    <definedName name="SE36_C">#REF!</definedName>
    <definedName name="SE36_COMP">#REF!</definedName>
    <definedName name="SE37_">#REF!</definedName>
    <definedName name="SE37__">#REF!</definedName>
    <definedName name="SE37_C">#REF!</definedName>
    <definedName name="SE37_COMP">#REF!</definedName>
    <definedName name="SE38_">#REF!</definedName>
    <definedName name="SE38__">#REF!</definedName>
    <definedName name="SE38_C">#REF!</definedName>
    <definedName name="SE38_COMP">#REF!</definedName>
    <definedName name="SE39_">#REF!</definedName>
    <definedName name="SE39_C">#REF!</definedName>
    <definedName name="SE39_COMP">#REF!</definedName>
    <definedName name="SE40_">#REF!</definedName>
    <definedName name="SE40_C">#REF!</definedName>
    <definedName name="SE40_COMP">#REF!</definedName>
    <definedName name="SE41_">#REF!</definedName>
    <definedName name="SE41_C">#REF!</definedName>
    <definedName name="SE41_COMP">#REF!</definedName>
    <definedName name="SE42_">#REF!</definedName>
    <definedName name="SE42_C">#REF!</definedName>
    <definedName name="SE42_COMP">#REF!</definedName>
    <definedName name="SE43_">#REF!</definedName>
    <definedName name="SE43_C">#REF!</definedName>
    <definedName name="SE43_COMP">#REF!</definedName>
    <definedName name="SE44_">#REF!</definedName>
    <definedName name="SE44_C">#REF!</definedName>
    <definedName name="SE44_COMP">#REF!</definedName>
    <definedName name="SE45_">#REF!</definedName>
    <definedName name="SE45_C">#REF!</definedName>
    <definedName name="SE45_COMP">#REF!</definedName>
    <definedName name="SE46_">#REF!</definedName>
    <definedName name="SE46_C">#REF!</definedName>
    <definedName name="SE46_COMP">#REF!</definedName>
    <definedName name="SE47_">#REF!</definedName>
    <definedName name="SE47_C">#REF!</definedName>
    <definedName name="SE47_COMP">#REF!</definedName>
    <definedName name="SE48_">#REF!</definedName>
    <definedName name="SE48_C">#REF!</definedName>
    <definedName name="SE48_COMP">#REF!</definedName>
    <definedName name="SE49_">#REF!</definedName>
    <definedName name="SE49_C">#REF!</definedName>
    <definedName name="SE49_COMP">#REF!</definedName>
    <definedName name="SE50_">#REF!</definedName>
    <definedName name="SE50_C">#REF!</definedName>
    <definedName name="SE50_COMP">#REF!</definedName>
    <definedName name="SE51_">#REF!</definedName>
    <definedName name="SE51_C">#REF!</definedName>
    <definedName name="SE52_">#REF!</definedName>
    <definedName name="SE52_C">#REF!</definedName>
    <definedName name="SE53_">#REF!</definedName>
    <definedName name="SE53_C">#REF!</definedName>
    <definedName name="SE54_">#REF!</definedName>
    <definedName name="SE54_C">#REF!</definedName>
    <definedName name="SE55_">#REF!</definedName>
    <definedName name="SE55_C">#REF!</definedName>
    <definedName name="SE56_">#REF!</definedName>
    <definedName name="SE56__">#REF!</definedName>
    <definedName name="SE56_C">#REF!</definedName>
    <definedName name="SE57_">#REF!</definedName>
    <definedName name="SE57_C">#REF!</definedName>
    <definedName name="SE58_">#REF!</definedName>
    <definedName name="SE58__">#REF!</definedName>
    <definedName name="SE58_C">#REF!</definedName>
    <definedName name="SE58_comp">#REF!</definedName>
    <definedName name="SE59_">#REF!</definedName>
    <definedName name="SE59_C">#REF!</definedName>
    <definedName name="SE59_COMP">#REF!</definedName>
    <definedName name="SE60_">#REF!</definedName>
    <definedName name="SE60__">#REF!</definedName>
    <definedName name="SE61_">#REF!</definedName>
    <definedName name="SE62_">#REF!</definedName>
    <definedName name="SE62_C">#REF!</definedName>
    <definedName name="SE63_">#REF!</definedName>
    <definedName name="se65__">#REF!</definedName>
    <definedName name="SE67_">#REF!</definedName>
    <definedName name="SE68_">#REF!</definedName>
    <definedName name="SE692_">#REF!</definedName>
    <definedName name="SE72_C">#REF!</definedName>
    <definedName name="SE74_">#REF!</definedName>
    <definedName name="SE75_">#REF!</definedName>
    <definedName name="SE76_">#REF!</definedName>
    <definedName name="SE77_C">#REF!</definedName>
    <definedName name="SE78_">#REF!</definedName>
    <definedName name="SE79_">#REF!</definedName>
    <definedName name="SE80_">#REF!</definedName>
    <definedName name="SE81_">#REF!</definedName>
    <definedName name="SE82_">#REF!</definedName>
    <definedName name="SE83_">#REF!</definedName>
    <definedName name="SE84_">#REF!</definedName>
    <definedName name="SE85_">#REF!</definedName>
    <definedName name="SE86_">#REF!</definedName>
    <definedName name="SE87_">#REF!</definedName>
    <definedName name="SE88_">#REF!</definedName>
    <definedName name="SE89_">#REF!</definedName>
    <definedName name="SE90_">#REF!</definedName>
    <definedName name="SH01_04">#REF!</definedName>
    <definedName name="SH01_C">#REF!</definedName>
    <definedName name="SH01_COMP">#REF!</definedName>
    <definedName name="SH02_C">#REF!</definedName>
    <definedName name="SH02_COMP">#REF!</definedName>
    <definedName name="SH03_C">#REF!</definedName>
    <definedName name="SH03_COMP">#REF!</definedName>
    <definedName name="SH04_C">#REF!</definedName>
    <definedName name="SH04_COMP">#REF!</definedName>
    <definedName name="SH05_">#REF!</definedName>
    <definedName name="SH05_06">#REF!</definedName>
    <definedName name="SH05_C">#REF!</definedName>
    <definedName name="SH05_COMP">#REF!</definedName>
    <definedName name="SH06_C">#REF!</definedName>
    <definedName name="SH06_COMP">#REF!</definedName>
    <definedName name="SH07_">#REF!</definedName>
    <definedName name="SH07_08">#REF!</definedName>
    <definedName name="SH07_COMP">#REF!</definedName>
    <definedName name="SH08_COMP">#REF!</definedName>
    <definedName name="SH09_">#REF!</definedName>
    <definedName name="SH09_10">#REF!</definedName>
    <definedName name="SH09_C">#REF!</definedName>
    <definedName name="SH09_COMP">#REF!</definedName>
    <definedName name="SH10_C">#REF!</definedName>
    <definedName name="SH10_COMP">#REF!</definedName>
    <definedName name="SH11_">#REF!</definedName>
    <definedName name="sh11__">#REF!</definedName>
    <definedName name="SH12_">#REF!</definedName>
    <definedName name="sh12__">#REF!</definedName>
    <definedName name="SH13_">#REF!</definedName>
    <definedName name="sh13__">#REF!</definedName>
    <definedName name="SH13_C">#REF!</definedName>
    <definedName name="SH13_COMP">#REF!</definedName>
    <definedName name="SH14_">#REF!</definedName>
    <definedName name="sh14__">#REF!</definedName>
    <definedName name="SH14_C">#REF!</definedName>
    <definedName name="SH14_COMP">#REF!</definedName>
    <definedName name="SH15_">#REF!</definedName>
    <definedName name="sh15__">#REF!</definedName>
    <definedName name="SH15_C">#REF!</definedName>
    <definedName name="SH15_COMP">#REF!</definedName>
    <definedName name="SH16_">#REF!</definedName>
    <definedName name="sh16__">#REF!</definedName>
    <definedName name="SH16_C">#REF!</definedName>
    <definedName name="SH16_COMP">#REF!</definedName>
    <definedName name="SH17_">#REF!</definedName>
    <definedName name="sh17__">#REF!</definedName>
    <definedName name="SH17_C">#REF!</definedName>
    <definedName name="SH17_COMP">#REF!</definedName>
    <definedName name="SH18_">#REF!</definedName>
    <definedName name="sh18__">#REF!</definedName>
    <definedName name="SH18_C">#REF!</definedName>
    <definedName name="SH18_COMP">#REF!</definedName>
    <definedName name="SH19_">#REF!</definedName>
    <definedName name="sh19__">#REF!</definedName>
    <definedName name="SH19_C">#REF!</definedName>
    <definedName name="SH19_COMP">#REF!</definedName>
    <definedName name="SH20_">#REF!</definedName>
    <definedName name="sh20__">#REF!</definedName>
    <definedName name="SH20_C">#REF!</definedName>
    <definedName name="SH20_COMP">#REF!</definedName>
    <definedName name="SH21_">#REF!</definedName>
    <definedName name="sh21__">#REF!</definedName>
    <definedName name="SH21_C">#REF!</definedName>
    <definedName name="SH21_COMP">#REF!</definedName>
    <definedName name="SH22_">#REF!</definedName>
    <definedName name="sh22__">#REF!</definedName>
    <definedName name="SH22_C">#REF!</definedName>
    <definedName name="SH22_COMP">#REF!</definedName>
    <definedName name="SH23_">#REF!</definedName>
    <definedName name="sh23__">#REF!</definedName>
    <definedName name="SH23_C">#REF!</definedName>
    <definedName name="SH23_COMP">#REF!</definedName>
    <definedName name="SH24_">#REF!</definedName>
    <definedName name="sh24__">#REF!</definedName>
    <definedName name="SH24_C">#REF!</definedName>
    <definedName name="SH24_COMP">#REF!</definedName>
    <definedName name="SH25_">#REF!</definedName>
    <definedName name="sh25__">#REF!</definedName>
    <definedName name="SH25_C">#REF!</definedName>
    <definedName name="SH25_COMP">#REF!</definedName>
    <definedName name="SH26_">#REF!</definedName>
    <definedName name="sh26__">#REF!</definedName>
    <definedName name="SH26_C">#REF!</definedName>
    <definedName name="SH26_COMP">#REF!</definedName>
    <definedName name="SH27_">#REF!</definedName>
    <definedName name="sh27__">#REF!</definedName>
    <definedName name="SH27_C">#REF!</definedName>
    <definedName name="SH27_COMP">#REF!</definedName>
    <definedName name="SH28_">#REF!</definedName>
    <definedName name="sh28__">#REF!</definedName>
    <definedName name="SH28_C">#REF!</definedName>
    <definedName name="SH28_COMP">#REF!</definedName>
    <definedName name="SH29_">#REF!</definedName>
    <definedName name="sh29__">#REF!</definedName>
    <definedName name="SH29_C">#REF!</definedName>
    <definedName name="SH29_COMP">#REF!</definedName>
    <definedName name="SH30_">#REF!</definedName>
    <definedName name="sh30__">#REF!</definedName>
    <definedName name="SH30_C">#REF!</definedName>
    <definedName name="SH30_COMP">#REF!</definedName>
    <definedName name="SH31_">#REF!</definedName>
    <definedName name="sh31__">#REF!</definedName>
    <definedName name="SH31_C">#REF!</definedName>
    <definedName name="SH31_COMP">#REF!</definedName>
    <definedName name="SH32_">#REF!</definedName>
    <definedName name="sh32__">#REF!</definedName>
    <definedName name="SH32_C">#REF!</definedName>
    <definedName name="SH32_COMP">#REF!</definedName>
    <definedName name="SH33_">#REF!</definedName>
    <definedName name="sh33__">#REF!</definedName>
    <definedName name="SH33_C">#REF!</definedName>
    <definedName name="SH33_COMP">#REF!</definedName>
    <definedName name="SH34_">#REF!</definedName>
    <definedName name="sh34__">#REF!</definedName>
    <definedName name="SH34_C">#REF!</definedName>
    <definedName name="SH34_COMP">#REF!</definedName>
    <definedName name="SH35_">#REF!</definedName>
    <definedName name="sh35__">#REF!</definedName>
    <definedName name="SH35_C">#REF!</definedName>
    <definedName name="SH35_COMP">#REF!</definedName>
    <definedName name="SH36_">#REF!</definedName>
    <definedName name="sh36__">#REF!</definedName>
    <definedName name="SH36_C">#REF!</definedName>
    <definedName name="SH36_COMP">#REF!</definedName>
    <definedName name="SH37_">#REF!</definedName>
    <definedName name="sh37__">#REF!</definedName>
    <definedName name="SH37_C">#REF!</definedName>
    <definedName name="SH37_COMP">#REF!</definedName>
    <definedName name="SH38_">#REF!</definedName>
    <definedName name="sh38__">#REF!</definedName>
    <definedName name="SH38_C">#REF!</definedName>
    <definedName name="SH38_COMP">#REF!</definedName>
    <definedName name="SH39_">#REF!</definedName>
    <definedName name="sh39__">#REF!</definedName>
    <definedName name="SH39_C">#REF!</definedName>
    <definedName name="SH39_COMP">#REF!</definedName>
    <definedName name="SH40_">#REF!</definedName>
    <definedName name="sh40__">#REF!</definedName>
    <definedName name="SH40_C">#REF!</definedName>
    <definedName name="SH40_COMP">#REF!</definedName>
    <definedName name="SH41_">#REF!</definedName>
    <definedName name="sh41__">#REF!</definedName>
    <definedName name="SH41_C">#REF!</definedName>
    <definedName name="SH41_COMP">#REF!</definedName>
    <definedName name="SH42_">#REF!</definedName>
    <definedName name="sh42__">#REF!</definedName>
    <definedName name="SH42_C">#REF!</definedName>
    <definedName name="SH42_COMP">#REF!</definedName>
    <definedName name="SH43_">#REF!</definedName>
    <definedName name="sh43__">#REF!</definedName>
    <definedName name="SH43_C">#REF!</definedName>
    <definedName name="SH43_COMP">#REF!</definedName>
    <definedName name="SH44_">#REF!</definedName>
    <definedName name="sh44__">#REF!</definedName>
    <definedName name="SH44_C">#REF!</definedName>
    <definedName name="SH44_COMP">#REF!</definedName>
    <definedName name="SH45_">#REF!</definedName>
    <definedName name="sh45__">#REF!</definedName>
    <definedName name="SH45_C">#REF!</definedName>
    <definedName name="SH45_COMP">#REF!</definedName>
    <definedName name="SH46_">#REF!</definedName>
    <definedName name="sh46__">#REF!</definedName>
    <definedName name="SH46_C">#REF!</definedName>
    <definedName name="SH46_COMP">#REF!</definedName>
    <definedName name="SH47_">#REF!</definedName>
    <definedName name="sh47__">#REF!</definedName>
    <definedName name="SH47_C">#REF!</definedName>
    <definedName name="SH47_COMP">#REF!</definedName>
    <definedName name="SH48_">#REF!</definedName>
    <definedName name="sh48__">#REF!</definedName>
    <definedName name="SH48_C">#REF!</definedName>
    <definedName name="SH48_COMP">#REF!</definedName>
    <definedName name="SH49_">#REF!</definedName>
    <definedName name="sh49__">#REF!</definedName>
    <definedName name="SH49_C">#REF!</definedName>
    <definedName name="SH49_COMP">#REF!</definedName>
    <definedName name="SH50_">#REF!</definedName>
    <definedName name="sh50__">#REF!</definedName>
    <definedName name="SH50_C">#REF!</definedName>
    <definedName name="SH50_COMP">#REF!</definedName>
    <definedName name="SH51_">#REF!</definedName>
    <definedName name="sh51__">#REF!</definedName>
    <definedName name="SH51_C">#REF!</definedName>
    <definedName name="SH51_COMP">#REF!</definedName>
    <definedName name="SH52_">#REF!</definedName>
    <definedName name="sh52__">#REF!</definedName>
    <definedName name="SH52_C">#REF!</definedName>
    <definedName name="SH52_COMP">#REF!</definedName>
    <definedName name="SH53_">#REF!</definedName>
    <definedName name="sh53__">#REF!</definedName>
    <definedName name="SH53_C">#REF!</definedName>
    <definedName name="SH53_COMP">#REF!</definedName>
    <definedName name="SH54_">#REF!</definedName>
    <definedName name="sh54__">#REF!</definedName>
    <definedName name="SH54_C">#REF!</definedName>
    <definedName name="SH54_COMP">#REF!</definedName>
    <definedName name="SH55_">#REF!</definedName>
    <definedName name="sh55__">#REF!</definedName>
    <definedName name="SH55_C">#REF!</definedName>
    <definedName name="SH55_COMP">#REF!</definedName>
    <definedName name="SH56_">#REF!</definedName>
    <definedName name="sh56__">#REF!</definedName>
    <definedName name="SH56_C">#REF!</definedName>
    <definedName name="SH56_COMP">#REF!</definedName>
    <definedName name="SH57_">#REF!</definedName>
    <definedName name="sh57__">#REF!</definedName>
    <definedName name="SH57_C">#REF!</definedName>
    <definedName name="SH57_COMP">#REF!</definedName>
    <definedName name="SH58_">#REF!</definedName>
    <definedName name="sh58__">#REF!</definedName>
    <definedName name="SH58_C">#REF!</definedName>
    <definedName name="SH58_comp">#REF!</definedName>
    <definedName name="SH59_">#REF!</definedName>
    <definedName name="sh59__">#REF!</definedName>
    <definedName name="SH59_C">#REF!</definedName>
    <definedName name="SH59_COMP">#REF!</definedName>
    <definedName name="SH60_">#REF!</definedName>
    <definedName name="sh60__">#REF!</definedName>
    <definedName name="SH60_C">#REF!</definedName>
    <definedName name="SH60_COMP">#REF!</definedName>
    <definedName name="SH61_">#REF!</definedName>
    <definedName name="sh61__">#REF!</definedName>
    <definedName name="SH61_C">#REF!</definedName>
    <definedName name="SH61_COMP">#REF!</definedName>
    <definedName name="SH62_">#REF!</definedName>
    <definedName name="sh62__">#REF!</definedName>
    <definedName name="SH62_C">#REF!</definedName>
    <definedName name="SH62_COMP">#REF!</definedName>
    <definedName name="SH63_">#REF!</definedName>
    <definedName name="sh63__">#REF!</definedName>
    <definedName name="SH63_C">#REF!</definedName>
    <definedName name="SH63_COMP">#REF!</definedName>
    <definedName name="SH64_">#REF!</definedName>
    <definedName name="sh64__">#REF!</definedName>
    <definedName name="SH64_C">#REF!</definedName>
    <definedName name="SH64_COMP">#REF!</definedName>
    <definedName name="SH65_">#REF!</definedName>
    <definedName name="sh65__">#REF!</definedName>
    <definedName name="SH65_C">#REF!</definedName>
    <definedName name="SH65_COMP">#REF!</definedName>
    <definedName name="SH66_">#REF!</definedName>
    <definedName name="sh66__">#REF!</definedName>
    <definedName name="SH66_C">#REF!</definedName>
    <definedName name="SH66_COMP">#REF!</definedName>
    <definedName name="SH67_">#REF!</definedName>
    <definedName name="sh67__">#REF!</definedName>
    <definedName name="SH67_C">#REF!</definedName>
    <definedName name="SH67_comp">#REF!</definedName>
    <definedName name="SH68_">#REF!</definedName>
    <definedName name="sh68__">#REF!</definedName>
    <definedName name="SH68_C">#REF!</definedName>
    <definedName name="SH68_COMP">#REF!</definedName>
    <definedName name="SH69_">#REF!</definedName>
    <definedName name="sh69__">#REF!</definedName>
    <definedName name="SH69_C">#REF!</definedName>
    <definedName name="SH69_COMP">#REF!</definedName>
    <definedName name="SH70_">#REF!</definedName>
    <definedName name="sh70__">#REF!</definedName>
    <definedName name="SH70_C">#REF!</definedName>
    <definedName name="SH70_COMP">#REF!</definedName>
    <definedName name="SH71_">#REF!</definedName>
    <definedName name="sh71__">#REF!</definedName>
    <definedName name="SH71_C">#REF!</definedName>
    <definedName name="SH71_COMP">#REF!</definedName>
    <definedName name="SH72_">#REF!</definedName>
    <definedName name="sh72__">#REF!</definedName>
    <definedName name="SH72_C">#REF!</definedName>
    <definedName name="SH72_COMP">#REF!</definedName>
    <definedName name="SH73_">#REF!</definedName>
    <definedName name="sh73__">#REF!</definedName>
    <definedName name="SH73_C">#REF!</definedName>
    <definedName name="SH73_COMP">#REF!</definedName>
    <definedName name="SH74_">#REF!</definedName>
    <definedName name="sh74__">#REF!</definedName>
    <definedName name="SH74_C">#REF!</definedName>
    <definedName name="SH74_COMP">#REF!</definedName>
    <definedName name="SH75_">#REF!</definedName>
    <definedName name="sh75__">#REF!</definedName>
    <definedName name="SH75_C">#REF!</definedName>
    <definedName name="SH75_COMP">#REF!</definedName>
    <definedName name="SH76_">#REF!</definedName>
    <definedName name="sh76__">#REF!</definedName>
    <definedName name="SH76_C">#REF!</definedName>
    <definedName name="SH76_COMP">#REF!</definedName>
    <definedName name="SH77_">#REF!</definedName>
    <definedName name="sh77__">#REF!</definedName>
    <definedName name="SH77_C">#REF!</definedName>
    <definedName name="SH77_COMP">#REF!</definedName>
    <definedName name="SH78_">#REF!</definedName>
    <definedName name="sh78__">#REF!</definedName>
    <definedName name="SH78_C">#REF!</definedName>
    <definedName name="SH78_COMP">#REF!</definedName>
    <definedName name="SH79_">#REF!</definedName>
    <definedName name="sh79__">#REF!</definedName>
    <definedName name="SH79_C">#REF!</definedName>
    <definedName name="SH79_COMP">#REF!</definedName>
    <definedName name="SH80_">#REF!</definedName>
    <definedName name="sh80__">#REF!</definedName>
    <definedName name="SH80_C">#REF!</definedName>
    <definedName name="SH80_COMP">#REF!</definedName>
    <definedName name="SH81_">#REF!</definedName>
    <definedName name="sh81__">#REF!</definedName>
    <definedName name="SH81_C">#REF!</definedName>
    <definedName name="SH81_COMP">#REF!</definedName>
    <definedName name="SH82_">#REF!</definedName>
    <definedName name="sh82__">#REF!</definedName>
    <definedName name="SH82_COMP">#REF!</definedName>
    <definedName name="SH83_">#REF!</definedName>
    <definedName name="sh83__">#REF!</definedName>
    <definedName name="SH83_COMP">#REF!</definedName>
    <definedName name="SH84_">#REF!</definedName>
    <definedName name="sh84__">#REF!</definedName>
    <definedName name="SH84_COMP">#REF!</definedName>
    <definedName name="SH85_">#REF!</definedName>
    <definedName name="SH86_">#REF!</definedName>
    <definedName name="sh86_C">#REF!</definedName>
    <definedName name="sh87_c">#REF!</definedName>
    <definedName name="SH88_">#REF!</definedName>
    <definedName name="SH88_C">#REF!</definedName>
    <definedName name="SH89_">#REF!</definedName>
    <definedName name="SH89_C">#REF!</definedName>
    <definedName name="SH90_">#REF!</definedName>
    <definedName name="SH90_C">#REF!</definedName>
    <definedName name="SH91_">#REF!</definedName>
    <definedName name="SP_23">#REF!</definedName>
    <definedName name="SP_24">#REF!</definedName>
    <definedName name="SP_25">#REF!</definedName>
    <definedName name="SP_26">#REF!</definedName>
    <definedName name="SP_27">#REF!</definedName>
    <definedName name="SP_28">#REF!</definedName>
    <definedName name="SP_30">#REF!</definedName>
    <definedName name="SP_31">#REF!</definedName>
    <definedName name="SP_32">#REF!</definedName>
    <definedName name="SP_33">#REF!</definedName>
    <definedName name="SP_34">#REF!</definedName>
    <definedName name="SP_35">#REF!</definedName>
    <definedName name="SP_36">#REF!</definedName>
    <definedName name="SP_37">#REF!</definedName>
    <definedName name="SP_38">#REF!</definedName>
    <definedName name="SP_39">#REF!</definedName>
    <definedName name="SP_40">#REF!</definedName>
    <definedName name="SP_41">#REF!</definedName>
    <definedName name="SP_42">#REF!</definedName>
    <definedName name="SP_43">#REF!</definedName>
    <definedName name="SP_44">#REF!</definedName>
    <definedName name="SP_45a47">#REF!</definedName>
    <definedName name="SP_48">#REF!</definedName>
    <definedName name="SP_49">#REF!</definedName>
    <definedName name="SP01_">#REF!</definedName>
    <definedName name="SP02_">#REF!</definedName>
    <definedName name="SP03_">#REF!</definedName>
    <definedName name="SP04_">#REF!</definedName>
    <definedName name="SP05_">#REF!</definedName>
    <definedName name="SP06_">#REF!</definedName>
    <definedName name="SP06_C">#REF!</definedName>
    <definedName name="SP06_COMP">#REF!</definedName>
    <definedName name="SP07_">#REF!</definedName>
    <definedName name="SP07_C">#REF!</definedName>
    <definedName name="SP07_COMP">#REF!</definedName>
    <definedName name="SP08_">#REF!</definedName>
    <definedName name="SP08_C">#REF!</definedName>
    <definedName name="SP08_COMP">#REF!</definedName>
    <definedName name="SP09_">#REF!</definedName>
    <definedName name="SP10_">#REF!</definedName>
    <definedName name="SP11_">#REF!</definedName>
    <definedName name="SP11_C">#REF!</definedName>
    <definedName name="SP11_COMP">#REF!</definedName>
    <definedName name="SP12_">#REF!</definedName>
    <definedName name="SP12_C">#REF!</definedName>
    <definedName name="SP12_COMP">#REF!</definedName>
    <definedName name="SP13_">#REF!</definedName>
    <definedName name="SP13_C">#REF!</definedName>
    <definedName name="SP13_COMP">#REF!</definedName>
    <definedName name="SP14_">#REF!</definedName>
    <definedName name="SP15_">#REF!</definedName>
    <definedName name="SP16_">#REF!</definedName>
    <definedName name="SP17_">#REF!</definedName>
    <definedName name="SP18_">#REF!</definedName>
    <definedName name="SP19_">#REF!</definedName>
    <definedName name="SP20_">#REF!</definedName>
    <definedName name="SP21_">#REF!</definedName>
    <definedName name="SP22_">#REF!</definedName>
    <definedName name="SP27_C">#REF!</definedName>
    <definedName name="SP27_COMP">#REF!</definedName>
    <definedName name="SP28_C">#REF!</definedName>
    <definedName name="SP28_COMP">#REF!</definedName>
    <definedName name="SP29_">#REF!</definedName>
    <definedName name="SP31_C">#REF!</definedName>
    <definedName name="SP31_COMP">#REF!</definedName>
    <definedName name="SP32_C">#REF!</definedName>
    <definedName name="SP32_COMP">#REF!</definedName>
    <definedName name="SP35_C">#REF!</definedName>
    <definedName name="SP35_COMP">#REF!</definedName>
    <definedName name="SP36_C">#REF!</definedName>
    <definedName name="SP36_COMP">#REF!</definedName>
    <definedName name="SP37_C">#REF!</definedName>
    <definedName name="SP37_COMP">#REF!</definedName>
    <definedName name="SP42_C">#REF!</definedName>
    <definedName name="SP42_COMP">#REF!</definedName>
    <definedName name="SP43_C">#REF!</definedName>
    <definedName name="SP43_COMP">#REF!</definedName>
    <definedName name="SP44_C">#REF!</definedName>
    <definedName name="SP44_COMP">#REF!</definedName>
    <definedName name="SP50_">#REF!</definedName>
    <definedName name="SP51_">#REF!</definedName>
    <definedName name="SP51_C">#REF!</definedName>
    <definedName name="ST01_05">#REF!</definedName>
    <definedName name="ST01_C">#REF!</definedName>
    <definedName name="ST01_COMP">#REF!</definedName>
    <definedName name="ST02_C">#REF!</definedName>
    <definedName name="ST02_COMP">#REF!</definedName>
    <definedName name="ST03_C">#REF!</definedName>
    <definedName name="ST03_COMP">#REF!</definedName>
    <definedName name="ST04_C">#REF!</definedName>
    <definedName name="ST04_COMP">#REF!</definedName>
    <definedName name="ST05_COMP">#REF!</definedName>
    <definedName name="ST06_">#REF!</definedName>
    <definedName name="ST06_COMP">#REF!</definedName>
    <definedName name="ST07_">#REF!</definedName>
    <definedName name="ST07_COMP">#REF!</definedName>
    <definedName name="ST08_">#REF!</definedName>
    <definedName name="ST08_COMP">#REF!</definedName>
    <definedName name="unidade">#REF!</definedName>
    <definedName name="VC01_">#REF!</definedName>
    <definedName name="VC01__">#REF!</definedName>
    <definedName name="VC02_">#REF!</definedName>
    <definedName name="VC02__">#REF!</definedName>
    <definedName name="VC03_">#REF!</definedName>
    <definedName name="VC04_">#REF!</definedName>
    <definedName name="VC05_">#REF!</definedName>
    <definedName name="VC05_C">#REF!</definedName>
    <definedName name="VC05_COMP">#REF!</definedName>
    <definedName name="VC06_">#REF!</definedName>
    <definedName name="VC06_C">#REF!</definedName>
    <definedName name="VD01_">#REF!</definedName>
    <definedName name="VD02_">#REF!</definedName>
    <definedName name="VD03_">#REF!</definedName>
    <definedName name="vd03__">#REF!</definedName>
    <definedName name="VD04_">#REF!</definedName>
    <definedName name="VD04_C">#REF!</definedName>
    <definedName name="VD04_COMP">#REF!</definedName>
    <definedName name="VT01_">#REF!</definedName>
    <definedName name="VT01_C">#REF!</definedName>
    <definedName name="VT01_COMP">#REF!</definedName>
    <definedName name="VT02_">#REF!</definedName>
    <definedName name="VT02__">#REF!</definedName>
    <definedName name="VT02_C">#REF!</definedName>
    <definedName name="VT02_COMP">#REF!</definedName>
    <definedName name="VT03_">#REF!</definedName>
    <definedName name="VT03__">#REF!</definedName>
    <definedName name="VT03_C">#REF!</definedName>
    <definedName name="VT03_COMP">#REF!</definedName>
    <definedName name="VT04_">#REF!</definedName>
    <definedName name="vt04__">#REF!</definedName>
    <definedName name="VT04_C">#REF!</definedName>
    <definedName name="VT04_COMP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H16" i="3"/>
  <c r="G17" i="3"/>
  <c r="G16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D3" i="3"/>
  <c r="H3" i="3" s="1"/>
  <c r="D4" i="3"/>
  <c r="H4" i="3" s="1"/>
  <c r="D5" i="3"/>
  <c r="H5" i="3" s="1"/>
  <c r="D6" i="3"/>
  <c r="H6" i="3" s="1"/>
  <c r="D7" i="3"/>
  <c r="H7" i="3" s="1"/>
  <c r="D8" i="3"/>
  <c r="H8" i="3" s="1"/>
  <c r="D9" i="3"/>
  <c r="H9" i="3" s="1"/>
  <c r="D10" i="3"/>
  <c r="H10" i="3" s="1"/>
  <c r="D11" i="3"/>
  <c r="H11" i="3" s="1"/>
  <c r="D12" i="3"/>
  <c r="H12" i="3" s="1"/>
  <c r="D13" i="3"/>
  <c r="H13" i="3" s="1"/>
  <c r="D14" i="3"/>
  <c r="H14" i="3" s="1"/>
  <c r="D15" i="3"/>
  <c r="H15" i="3" s="1"/>
  <c r="D16" i="3"/>
  <c r="D17" i="3"/>
  <c r="H17" i="3" s="1"/>
  <c r="G15" i="3"/>
  <c r="G14" i="3"/>
  <c r="G13" i="3"/>
  <c r="G12" i="3"/>
  <c r="G11" i="3"/>
  <c r="G10" i="3"/>
  <c r="G9" i="3"/>
  <c r="G7" i="3"/>
  <c r="G6" i="3"/>
  <c r="G5" i="3"/>
  <c r="G4" i="3"/>
  <c r="G3" i="3"/>
  <c r="C90" i="1"/>
  <c r="C57" i="1"/>
  <c r="C42" i="1"/>
  <c r="C51" i="1" l="1"/>
  <c r="C73" i="1" s="1"/>
  <c r="C58" i="1"/>
  <c r="C74" i="1" s="1"/>
  <c r="D24" i="1"/>
  <c r="C66" i="1"/>
  <c r="C67" i="1" s="1"/>
  <c r="C68" i="1" s="1"/>
  <c r="C75" i="1" s="1"/>
  <c r="C47" i="1"/>
  <c r="C72" i="1" s="1"/>
  <c r="D15" i="1"/>
  <c r="C71" i="1"/>
  <c r="D57" i="1" l="1"/>
  <c r="C76" i="1"/>
  <c r="D42" i="1" l="1"/>
  <c r="D71" i="1" s="1"/>
  <c r="D47" i="1"/>
  <c r="D72" i="1" s="1"/>
  <c r="D68" i="1"/>
  <c r="D75" i="1" s="1"/>
  <c r="D58" i="1"/>
  <c r="D74" i="1" s="1"/>
  <c r="D51" i="1"/>
  <c r="D73" i="1" s="1"/>
  <c r="D76" i="1" l="1"/>
  <c r="D78" i="1" s="1"/>
  <c r="D93" i="1" l="1"/>
  <c r="D90" i="1" l="1"/>
</calcChain>
</file>

<file path=xl/sharedStrings.xml><?xml version="1.0" encoding="utf-8"?>
<sst xmlns="http://schemas.openxmlformats.org/spreadsheetml/2006/main" count="182" uniqueCount="158">
  <si>
    <t>1.1</t>
  </si>
  <si>
    <t>PLANILHA DE ESTIMATIVA DE CUSTOS - LUCRO REAL
CONFORME IN nº 02/2008, atualizada até a IN nº 04/2015</t>
  </si>
  <si>
    <t xml:space="preserve">CATEGORIA </t>
  </si>
  <si>
    <t>CCT</t>
  </si>
  <si>
    <t>DATA BASE</t>
  </si>
  <si>
    <t>PISO</t>
  </si>
  <si>
    <t>MÓDULO 1 - COMPOSIÇÃO DA REMUNERAÇÃO:</t>
  </si>
  <si>
    <t>Percentuais</t>
  </si>
  <si>
    <t>VALOR PROPOSTA</t>
  </si>
  <si>
    <t xml:space="preserve">Salário Base </t>
  </si>
  <si>
    <t>Adicional de Periculosidade</t>
  </si>
  <si>
    <t>Adicional Insalubridade SM</t>
  </si>
  <si>
    <t>Adicional Noturno</t>
  </si>
  <si>
    <t>Adicional de HE</t>
  </si>
  <si>
    <t>Hora Noturna Adicional</t>
  </si>
  <si>
    <t>Intervalo Intrajornada</t>
  </si>
  <si>
    <t>Outros Dif horas extras</t>
  </si>
  <si>
    <t>TOTAL DA REMUNERAÇÃO</t>
  </si>
  <si>
    <t>MÓDULO 2 - BENEFÍCIOS MENSAIS E DIÁRIOS</t>
  </si>
  <si>
    <t xml:space="preserve">Contibuição Assistencial </t>
  </si>
  <si>
    <t xml:space="preserve">Assistência Médico Hospitalar </t>
  </si>
  <si>
    <t xml:space="preserve">Seguro de vida </t>
  </si>
  <si>
    <t>TOTAL DOS BENEFÍCIOS MENSAIS E DIÁRIOS</t>
  </si>
  <si>
    <t>MÓDULO 3- INSUMOS DIVERSOS</t>
  </si>
  <si>
    <t>Insumos Diversos</t>
  </si>
  <si>
    <t>Uniformes</t>
  </si>
  <si>
    <t>EPI´s</t>
  </si>
  <si>
    <t>TOTAL DE INSUMOS DIVERSOS:</t>
  </si>
  <si>
    <t xml:space="preserve">MÓDULO 4 - ENCARGOS SOCIAIS E TRABALHISTAS </t>
  </si>
  <si>
    <t>4.1.PREVIDENCIARIO E FGTS</t>
  </si>
  <si>
    <t>VALORES</t>
  </si>
  <si>
    <t>INSS (art. 22, inciso I, Lei nº 8.212/91)</t>
  </si>
  <si>
    <t>SESI ou SESC (art. 30, Lei nº 8.036/90 e art. 1º, Lei 8.154/90)</t>
  </si>
  <si>
    <t>SENAI ou SENAC (Decreto nº 2.318/86)</t>
  </si>
  <si>
    <t>INCRA (art. 1º, I, Decreto Lei 1.146/70 e Lei 7.787, de 30/06/89)</t>
  </si>
  <si>
    <t>Salário Educação (art. 3º, inciso I, Decreto nº 87.043/82)</t>
  </si>
  <si>
    <t>FGTS (Lei Complementar nº 110/01 e art. 30, Lei nº 8.036/90)</t>
  </si>
  <si>
    <t>Risco de Acidente do Trabalho/RAT/INSS  (inciso II,B, Lei 8.212/91 e Anexo V, Decreto 6.042/08) (1)</t>
  </si>
  <si>
    <t>SEBRAE (§ 3º, art. 8º, Lei 8.029/90, alterada pela Lei nº 8.154/90)</t>
  </si>
  <si>
    <t>TOTAL :</t>
  </si>
  <si>
    <t>4.2 13º SALÁRIO</t>
  </si>
  <si>
    <t>13º Salário</t>
  </si>
  <si>
    <t>Incidência do 4.1. sobre o 13º salário</t>
  </si>
  <si>
    <t>PARÂMETROS</t>
  </si>
  <si>
    <t>4.3. AFASTAMENTO MATERNIDADE</t>
  </si>
  <si>
    <t>Afastamento maternidade</t>
  </si>
  <si>
    <t>Número de Meses de Afastamento Maternidade</t>
  </si>
  <si>
    <t>Incidência do 4.1. sobre afastamento maternidade</t>
  </si>
  <si>
    <t>Incidência anual de ocorrência de Afastamento Maternidade</t>
  </si>
  <si>
    <t>4.4. PROVISÃO P\ RESCISÃO</t>
  </si>
  <si>
    <t>Aviso Prévio Indenizado ( art. 7º, XXI, CF e 477, 487 e 491, CLT) (2)</t>
  </si>
  <si>
    <t>% dispensa com aviso prévio indenizado</t>
  </si>
  <si>
    <t xml:space="preserve">Incidência de FGTS sobre o aviso prévio indenizado </t>
  </si>
  <si>
    <t>% dispensa com aviso prévio trabalhado</t>
  </si>
  <si>
    <t>Aviso Prévio Trabalhado (art. 7º, inciso XXI, CF e 477, 487 e 491, CLT)</t>
  </si>
  <si>
    <t>TOTAL</t>
  </si>
  <si>
    <t>Incidência do 4.1. sobre o Aviso Prévio Trabalhado</t>
  </si>
  <si>
    <t>Multa do FGTS sobre os Avisos Prévios Indenizado e Trabalhado</t>
  </si>
  <si>
    <t>4.5. CUSTO DE REPOSIÇÃO DO PROFISSIONAL AUSENTE</t>
  </si>
  <si>
    <t>Férias</t>
  </si>
  <si>
    <t>Terço constitucional de férias</t>
  </si>
  <si>
    <t>Auxílio doença ( arts. 59 a 64, Lei 8.213/91, art. 18, Lei nº 8.212/91 e art. 476, CLT)</t>
  </si>
  <si>
    <t>Quantidade média de faltas por doença no ano por posto</t>
  </si>
  <si>
    <t>Licença paternidade (art. 7º, inciso XIX, CF e 10, § 1º CLT)</t>
  </si>
  <si>
    <t>Quantidade média de dias de licença paternidade</t>
  </si>
  <si>
    <t>Faltas legais (art. 473 e 83, CLT)</t>
  </si>
  <si>
    <t>Incidência de Ocorrência de licença paternidade</t>
  </si>
  <si>
    <t>Acidente de Trabalho (arts. 19 a 23, Lei 8.213/91, art. 473, CLT e Lei nº 6.367/76)</t>
  </si>
  <si>
    <t>Quantidade média de ausências legais no ano por posto</t>
  </si>
  <si>
    <t xml:space="preserve">Subtotal </t>
  </si>
  <si>
    <t>Quantidade média de dias pagos em acidente de trabalho</t>
  </si>
  <si>
    <t>Incidência do 4.1. sobre o Custo da Reposição</t>
  </si>
  <si>
    <t>Percentual de Incidência de Acidentes de Trabalho</t>
  </si>
  <si>
    <t>QUADRO RESUMO - MÓDULO 4 (ENCARGOS TRABALHISTAS)</t>
  </si>
  <si>
    <t>MÓDULO 4 (ENCARGOS TRABALHISTAS)</t>
  </si>
  <si>
    <t>4.1.</t>
  </si>
  <si>
    <t>PREVIDENCIARIO E FGTS</t>
  </si>
  <si>
    <t>4.2.</t>
  </si>
  <si>
    <t>13º SALÁRIO</t>
  </si>
  <si>
    <t>4.3.</t>
  </si>
  <si>
    <t>AFASTAMENTO MATERNIDADE</t>
  </si>
  <si>
    <t>4.4.</t>
  </si>
  <si>
    <t>PROVISÃO RESCISÃO</t>
  </si>
  <si>
    <t>4.5.</t>
  </si>
  <si>
    <t>CUSTO DE REPOSIÇÃO DO PROFISSIONAL AUSENTE</t>
  </si>
  <si>
    <t xml:space="preserve">TOTAL1 (MÓDULOS: 1+2+3+4) </t>
  </si>
  <si>
    <t>MÓDULO 5 - CUSTOS INDIRETOS, TRIBUTOS E LUCRO</t>
  </si>
  <si>
    <t>A</t>
  </si>
  <si>
    <t>Taxa de Administração (Custos indiretos)</t>
  </si>
  <si>
    <t>B</t>
  </si>
  <si>
    <t>LUCRO</t>
  </si>
  <si>
    <t>C</t>
  </si>
  <si>
    <t>TRIBUTOS</t>
  </si>
  <si>
    <t>C.1</t>
  </si>
  <si>
    <t>Tributos Federais (PIS)</t>
  </si>
  <si>
    <t>Tributos Federais (COFINS)</t>
  </si>
  <si>
    <t>C.2</t>
  </si>
  <si>
    <t>Tributos Estaduais</t>
  </si>
  <si>
    <t>C.3</t>
  </si>
  <si>
    <t>Tributos Municipais (ISS)</t>
  </si>
  <si>
    <t>C.4</t>
  </si>
  <si>
    <t>Contribuição Previdenciária sobre a Receita Bruta (CPRB) Lei nº 12.546/2011 e IN RFB 1436/2013</t>
  </si>
  <si>
    <t>VALOR TOTAL (MÓDULO 5)</t>
  </si>
  <si>
    <t>(categoria profissional)</t>
  </si>
  <si>
    <t>Quantidade</t>
  </si>
  <si>
    <t>1 POSTO</t>
  </si>
  <si>
    <t>Subitem</t>
  </si>
  <si>
    <t>1.8</t>
  </si>
  <si>
    <t>1.9</t>
  </si>
  <si>
    <t>1.11</t>
  </si>
  <si>
    <t>1.16</t>
  </si>
  <si>
    <t>1.22</t>
  </si>
  <si>
    <t>1.23</t>
  </si>
  <si>
    <t>1.25</t>
  </si>
  <si>
    <t>1.30</t>
  </si>
  <si>
    <t>1.32</t>
  </si>
  <si>
    <t>1.33</t>
  </si>
  <si>
    <t>1.34</t>
  </si>
  <si>
    <t>1.35</t>
  </si>
  <si>
    <t>1.38</t>
  </si>
  <si>
    <t>1.40</t>
  </si>
  <si>
    <t>Categoria</t>
  </si>
  <si>
    <t>Jornada de trabalho</t>
  </si>
  <si>
    <t>Salário Base</t>
  </si>
  <si>
    <t>CONTROLADOR DE OPERAÇÕES DE MÍDIAS AUDIOVISUAIS</t>
  </si>
  <si>
    <t>CONTROLADOR DE PROGRAMAÇÃO</t>
  </si>
  <si>
    <t>5 dias na semana: das 18 às 0h.</t>
  </si>
  <si>
    <t>5 dias na semana: das 15h às 0h.</t>
  </si>
  <si>
    <t>5 dias na semana: das 21h às 6h.</t>
  </si>
  <si>
    <t>EDITOR DE MÍDIA AUDIOVISUAL</t>
  </si>
  <si>
    <t>Seg-sex : das 18h às 0h.</t>
  </si>
  <si>
    <t>OPERADOR DE CONTROLE MESTRE</t>
  </si>
  <si>
    <t>Seg-sáb : das 18h às 0h.</t>
  </si>
  <si>
    <t>Sáb: das 0h às 6h. Dom: das 0h às 21h.</t>
  </si>
  <si>
    <t>OPERADOR DE MÍDIA AUDIOVISUAL</t>
  </si>
  <si>
    <t>REPÓRTER CINEMATOGRÁFICO PARA TV</t>
  </si>
  <si>
    <t>Seg-sex : das 18h às 23h.</t>
  </si>
  <si>
    <t>SONOPLASTA</t>
  </si>
  <si>
    <t>5 dias na semana: 0h às 6h.</t>
  </si>
  <si>
    <t>4 dias na semana: 6 horas diurnas. 1 dia na semana: das 0h às 6h.</t>
  </si>
  <si>
    <t>4 dias na semana: 6 horas diurnas. 1 dia na semana: das 18h às 0h.</t>
  </si>
  <si>
    <t>TÉCNICO DE SISTEMAS AUDIOVISUAIS</t>
  </si>
  <si>
    <t>WEB DESIGNER</t>
  </si>
  <si>
    <t>Seg-sex : das 15h às 0h.</t>
  </si>
  <si>
    <t>OPERADOR DE MULTIMÍDIA</t>
  </si>
  <si>
    <t>4.5</t>
  </si>
  <si>
    <t>Seg-sex : das 14h às 23h.</t>
  </si>
  <si>
    <t>JORNADA DE TRABALHO</t>
  </si>
  <si>
    <t>40%(Cláusula 10° CCT)</t>
  </si>
  <si>
    <t>Auxilio Alimentação (Cláusula 13° CCT - R$ 35,55 por dia trabalhado)</t>
  </si>
  <si>
    <t>Auxilio Transporte (R$ 15,00 por dia trabalhado - 6% SB desconto)</t>
  </si>
  <si>
    <t>Auxílio Funeral (Cláusula 18° CCT)</t>
  </si>
  <si>
    <t>Dias 
úteis/mês</t>
  </si>
  <si>
    <t>Total horas mensais
(contrato 62/2020-2°TA)</t>
  </si>
  <si>
    <t>Horas noturnas mensais</t>
  </si>
  <si>
    <t>INFORMAR A CCT UTILIZADA</t>
  </si>
  <si>
    <t>Informar a categoria</t>
  </si>
  <si>
    <t>Informar a jornada de trabalho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</si>
</sst>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[$-416]d\-mmm;@"/>
    <numFmt numFmtId="165" formatCode="mmmm\-yy"/>
    <numFmt numFmtId="166" formatCode="&quot;R$&quot;#,##0.00"/>
    <numFmt numFmtId="167" formatCode="_(* #,##0.00_);_(* \(#,##0.00\);_(* &quot;-&quot;??_);_(@_)"/>
    <numFmt numFmtId="168" formatCode="0.0%"/>
    <numFmt numFmtId="169" formatCode="&quot;R$&quot;\ #,##0.00"/>
    <numFmt numFmtId="170" formatCode="0.00000%"/>
    <numFmt numFmtId="171" formatCode="_(&quot;R$&quot;* #,##0.00_);_(&quot;R$&quot;* \(#,##0.00\);_(&quot;R$&quot;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9"/>
      <color indexed="18"/>
      <name val="Arial"/>
      <family val="2"/>
    </font>
    <font>
      <b/>
      <sz val="9"/>
      <color indexed="60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sz val="9"/>
      <color indexed="62"/>
      <name val="Arial"/>
      <family val="2"/>
    </font>
    <font>
      <sz val="12"/>
      <name val="Arial"/>
      <family val="2"/>
    </font>
    <font>
      <b/>
      <i/>
      <sz val="9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13">
    <xf numFmtId="0" fontId="0" fillId="0" borderId="0" xfId="0"/>
    <xf numFmtId="167" fontId="5" fillId="4" borderId="1" xfId="0" applyNumberFormat="1" applyFont="1" applyFill="1" applyBorder="1" applyAlignment="1" applyProtection="1">
      <alignment vertical="center"/>
      <protection locked="0"/>
    </xf>
    <xf numFmtId="170" fontId="2" fillId="4" borderId="1" xfId="3" applyNumberFormat="1" applyFont="1" applyFill="1" applyBorder="1" applyAlignment="1" applyProtection="1">
      <alignment horizontal="right" vertical="center"/>
      <protection locked="0"/>
    </xf>
    <xf numFmtId="10" fontId="2" fillId="6" borderId="1" xfId="3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7" fillId="0" borderId="0" xfId="0" applyFont="1" applyAlignment="1">
      <alignment horizontal="right"/>
    </xf>
    <xf numFmtId="43" fontId="17" fillId="0" borderId="0" xfId="1" applyFont="1"/>
    <xf numFmtId="0" fontId="18" fillId="0" borderId="1" xfId="0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9" fontId="17" fillId="3" borderId="1" xfId="0" applyNumberFormat="1" applyFont="1" applyFill="1" applyBorder="1"/>
    <xf numFmtId="43" fontId="17" fillId="3" borderId="0" xfId="0" applyNumberFormat="1" applyFont="1" applyFill="1"/>
    <xf numFmtId="0" fontId="17" fillId="4" borderId="0" xfId="0" applyFont="1" applyFill="1" applyAlignment="1">
      <alignment horizontal="right"/>
    </xf>
    <xf numFmtId="0" fontId="17" fillId="4" borderId="0" xfId="0" applyFont="1" applyFill="1"/>
    <xf numFmtId="43" fontId="17" fillId="4" borderId="0" xfId="1" applyFont="1" applyFill="1"/>
    <xf numFmtId="167" fontId="5" fillId="4" borderId="1" xfId="0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Continuous" vertical="center" wrapText="1"/>
    </xf>
    <xf numFmtId="10" fontId="5" fillId="0" borderId="5" xfId="3" applyNumberFormat="1" applyFont="1" applyBorder="1" applyAlignment="1" applyProtection="1">
      <alignment horizontal="centerContinuous" vertical="center"/>
    </xf>
    <xf numFmtId="0" fontId="5" fillId="0" borderId="6" xfId="0" applyFont="1" applyBorder="1" applyAlignment="1" applyProtection="1">
      <alignment horizontal="centerContinuous"/>
    </xf>
    <xf numFmtId="0" fontId="5" fillId="0" borderId="0" xfId="0" applyFont="1" applyProtection="1"/>
    <xf numFmtId="0" fontId="3" fillId="2" borderId="1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Continuous" vertical="center"/>
    </xf>
    <xf numFmtId="0" fontId="3" fillId="3" borderId="1" xfId="0" applyFont="1" applyFill="1" applyBorder="1" applyAlignment="1" applyProtection="1">
      <alignment horizontal="centerContinuous" vertical="center"/>
    </xf>
    <xf numFmtId="164" fontId="7" fillId="3" borderId="1" xfId="0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Protection="1"/>
    <xf numFmtId="165" fontId="8" fillId="4" borderId="1" xfId="0" applyNumberFormat="1" applyFont="1" applyFill="1" applyBorder="1" applyAlignment="1" applyProtection="1">
      <alignment vertical="center"/>
    </xf>
    <xf numFmtId="165" fontId="9" fillId="4" borderId="1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Protection="1"/>
    <xf numFmtId="10" fontId="2" fillId="2" borderId="1" xfId="3" applyNumberFormat="1" applyFont="1" applyFill="1" applyBorder="1" applyAlignment="1" applyProtection="1">
      <alignment horizontal="center" vertical="center"/>
    </xf>
    <xf numFmtId="166" fontId="2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/>
    </xf>
    <xf numFmtId="0" fontId="5" fillId="0" borderId="1" xfId="0" applyFont="1" applyBorder="1" applyAlignment="1" applyProtection="1">
      <alignment vertical="center"/>
    </xf>
    <xf numFmtId="10" fontId="5" fillId="0" borderId="1" xfId="3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 wrapText="1"/>
    </xf>
    <xf numFmtId="10" fontId="5" fillId="0" borderId="1" xfId="3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168" fontId="12" fillId="0" borderId="1" xfId="3" applyNumberFormat="1" applyFont="1" applyBorder="1" applyAlignment="1" applyProtection="1">
      <alignment vertical="center"/>
    </xf>
    <xf numFmtId="167" fontId="2" fillId="6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/>
    </xf>
    <xf numFmtId="0" fontId="5" fillId="2" borderId="1" xfId="0" applyFont="1" applyFill="1" applyBorder="1" applyAlignment="1" applyProtection="1">
      <alignment vertical="center"/>
    </xf>
    <xf numFmtId="167" fontId="5" fillId="4" borderId="1" xfId="4" applyNumberFormat="1" applyFont="1" applyFill="1" applyBorder="1" applyAlignment="1" applyProtection="1">
      <alignment vertical="center"/>
    </xf>
    <xf numFmtId="0" fontId="10" fillId="5" borderId="1" xfId="0" applyFont="1" applyFill="1" applyBorder="1" applyAlignment="1" applyProtection="1">
      <alignment vertical="center"/>
    </xf>
    <xf numFmtId="169" fontId="5" fillId="0" borderId="0" xfId="0" applyNumberFormat="1" applyFont="1" applyProtection="1"/>
    <xf numFmtId="0" fontId="10" fillId="5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167" fontId="2" fillId="0" borderId="1" xfId="0" applyNumberFormat="1" applyFont="1" applyBorder="1" applyAlignment="1" applyProtection="1">
      <alignment vertical="center"/>
    </xf>
    <xf numFmtId="10" fontId="2" fillId="0" borderId="1" xfId="3" applyNumberFormat="1" applyFont="1" applyBorder="1" applyAlignment="1" applyProtection="1">
      <alignment horizontal="center" vertical="center"/>
    </xf>
    <xf numFmtId="167" fontId="2" fillId="0" borderId="1" xfId="0" applyNumberFormat="1" applyFont="1" applyBorder="1" applyAlignment="1" applyProtection="1">
      <alignment horizontal="center" vertical="center"/>
    </xf>
    <xf numFmtId="170" fontId="5" fillId="0" borderId="1" xfId="3" applyNumberFormat="1" applyFont="1" applyBorder="1" applyAlignment="1" applyProtection="1">
      <alignment vertical="center"/>
    </xf>
    <xf numFmtId="167" fontId="5" fillId="0" borderId="1" xfId="0" applyNumberFormat="1" applyFont="1" applyBorder="1" applyAlignment="1" applyProtection="1">
      <alignment vertical="center"/>
    </xf>
    <xf numFmtId="0" fontId="11" fillId="7" borderId="1" xfId="0" applyFont="1" applyFill="1" applyBorder="1" applyAlignment="1" applyProtection="1">
      <alignment horizontal="right" vertical="center"/>
    </xf>
    <xf numFmtId="170" fontId="12" fillId="7" borderId="1" xfId="3" applyNumberFormat="1" applyFont="1" applyFill="1" applyBorder="1" applyAlignment="1" applyProtection="1">
      <alignment vertical="center"/>
    </xf>
    <xf numFmtId="167" fontId="12" fillId="7" borderId="1" xfId="3" applyNumberFormat="1" applyFont="1" applyFill="1" applyBorder="1" applyAlignment="1" applyProtection="1">
      <alignment vertical="center"/>
    </xf>
    <xf numFmtId="0" fontId="14" fillId="0" borderId="0" xfId="0" applyFont="1" applyProtection="1"/>
    <xf numFmtId="170" fontId="14" fillId="0" borderId="0" xfId="0" applyNumberFormat="1" applyFont="1" applyProtection="1"/>
    <xf numFmtId="170" fontId="5" fillId="4" borderId="1" xfId="3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10" fontId="5" fillId="4" borderId="1" xfId="3" applyNumberFormat="1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170" fontId="5" fillId="0" borderId="1" xfId="3" applyNumberFormat="1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wrapText="1"/>
    </xf>
    <xf numFmtId="9" fontId="2" fillId="0" borderId="1" xfId="0" applyNumberFormat="1" applyFont="1" applyBorder="1" applyAlignment="1" applyProtection="1">
      <alignment horizontal="center" vertical="center"/>
    </xf>
    <xf numFmtId="170" fontId="5" fillId="0" borderId="1" xfId="3" applyNumberFormat="1" applyFont="1" applyBorder="1" applyAlignment="1" applyProtection="1">
      <alignment horizontal="right" vertical="center"/>
    </xf>
    <xf numFmtId="9" fontId="5" fillId="0" borderId="1" xfId="0" applyNumberFormat="1" applyFont="1" applyBorder="1" applyAlignment="1" applyProtection="1">
      <alignment horizontal="center" vertical="center"/>
    </xf>
    <xf numFmtId="43" fontId="5" fillId="0" borderId="0" xfId="0" applyNumberFormat="1" applyFont="1" applyProtection="1"/>
    <xf numFmtId="0" fontId="5" fillId="4" borderId="1" xfId="0" applyFont="1" applyFill="1" applyBorder="1" applyAlignment="1" applyProtection="1">
      <alignment vertical="center"/>
    </xf>
    <xf numFmtId="1" fontId="5" fillId="0" borderId="1" xfId="0" applyNumberFormat="1" applyFont="1" applyBorder="1" applyAlignment="1" applyProtection="1">
      <alignment horizontal="center" vertical="center"/>
    </xf>
    <xf numFmtId="170" fontId="2" fillId="0" borderId="1" xfId="3" applyNumberFormat="1" applyFont="1" applyFill="1" applyBorder="1" applyAlignment="1" applyProtection="1">
      <alignment vertical="center"/>
    </xf>
    <xf numFmtId="10" fontId="12" fillId="7" borderId="1" xfId="3" applyNumberFormat="1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10" fontId="5" fillId="0" borderId="1" xfId="3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left" vertical="center"/>
    </xf>
    <xf numFmtId="10" fontId="2" fillId="6" borderId="1" xfId="3" applyNumberFormat="1" applyFont="1" applyFill="1" applyBorder="1" applyAlignment="1" applyProtection="1">
      <alignment vertical="center"/>
    </xf>
    <xf numFmtId="167" fontId="2" fillId="6" borderId="1" xfId="3" applyNumberFormat="1" applyFont="1" applyFill="1" applyBorder="1" applyAlignment="1" applyProtection="1">
      <alignment vertical="center"/>
    </xf>
    <xf numFmtId="10" fontId="12" fillId="6" borderId="1" xfId="3" applyNumberFormat="1" applyFont="1" applyFill="1" applyBorder="1" applyAlignment="1" applyProtection="1">
      <alignment vertical="center"/>
    </xf>
    <xf numFmtId="167" fontId="12" fillId="6" borderId="1" xfId="3" applyNumberFormat="1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right" vertical="center"/>
    </xf>
    <xf numFmtId="10" fontId="12" fillId="0" borderId="1" xfId="3" applyNumberFormat="1" applyFont="1" applyBorder="1" applyAlignment="1" applyProtection="1">
      <alignment vertical="center"/>
    </xf>
    <xf numFmtId="167" fontId="12" fillId="0" borderId="1" xfId="3" applyNumberFormat="1" applyFont="1" applyBorder="1" applyAlignment="1" applyProtection="1">
      <alignment vertical="center"/>
    </xf>
    <xf numFmtId="0" fontId="11" fillId="7" borderId="1" xfId="0" applyFont="1" applyFill="1" applyBorder="1" applyAlignment="1" applyProtection="1">
      <alignment vertical="center"/>
    </xf>
    <xf numFmtId="169" fontId="2" fillId="6" borderId="1" xfId="3" applyNumberFormat="1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71" fontId="5" fillId="0" borderId="0" xfId="2" applyFont="1" applyProtection="1"/>
    <xf numFmtId="0" fontId="2" fillId="0" borderId="1" xfId="0" applyFont="1" applyBorder="1" applyProtection="1"/>
    <xf numFmtId="169" fontId="5" fillId="0" borderId="0" xfId="4" applyNumberFormat="1" applyFont="1" applyProtection="1"/>
    <xf numFmtId="0" fontId="11" fillId="0" borderId="2" xfId="0" applyFont="1" applyBorder="1" applyAlignment="1" applyProtection="1">
      <alignment horizontal="center" vertical="center"/>
    </xf>
    <xf numFmtId="167" fontId="2" fillId="0" borderId="1" xfId="4" applyNumberFormat="1" applyFont="1" applyBorder="1" applyAlignment="1" applyProtection="1">
      <alignment vertical="center"/>
    </xf>
    <xf numFmtId="0" fontId="5" fillId="0" borderId="1" xfId="0" applyFont="1" applyBorder="1" applyProtection="1"/>
    <xf numFmtId="10" fontId="5" fillId="6" borderId="1" xfId="3" applyNumberFormat="1" applyFont="1" applyFill="1" applyBorder="1" applyAlignment="1" applyProtection="1">
      <alignment vertical="center"/>
    </xf>
    <xf numFmtId="167" fontId="5" fillId="0" borderId="1" xfId="4" applyNumberFormat="1" applyFont="1" applyBorder="1" applyAlignment="1" applyProtection="1">
      <alignment vertical="center"/>
    </xf>
    <xf numFmtId="10" fontId="5" fillId="6" borderId="1" xfId="3" applyNumberFormat="1" applyFont="1" applyFill="1" applyBorder="1" applyProtection="1"/>
    <xf numFmtId="0" fontId="12" fillId="0" borderId="1" xfId="0" applyFont="1" applyBorder="1" applyAlignment="1" applyProtection="1">
      <alignment vertical="center" wrapText="1"/>
    </xf>
    <xf numFmtId="167" fontId="12" fillId="7" borderId="1" xfId="0" applyNumberFormat="1" applyFont="1" applyFill="1" applyBorder="1" applyAlignment="1" applyProtection="1">
      <alignment vertical="center"/>
    </xf>
    <xf numFmtId="0" fontId="15" fillId="0" borderId="0" xfId="0" applyFont="1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1" fontId="14" fillId="0" borderId="1" xfId="2" applyNumberFormat="1" applyFont="1" applyBorder="1" applyAlignment="1" applyProtection="1">
      <alignment horizontal="center" vertical="center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10" fontId="5" fillId="0" borderId="0" xfId="3" applyNumberFormat="1" applyFont="1" applyProtection="1"/>
    <xf numFmtId="0" fontId="11" fillId="0" borderId="1" xfId="0" applyFont="1" applyBorder="1" applyAlignment="1" applyProtection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</cellXfs>
  <cellStyles count="6">
    <cellStyle name="Moeda" xfId="2" builtinId="4"/>
    <cellStyle name="Normal" xfId="0" builtinId="0"/>
    <cellStyle name="Normal 2" xfId="4"/>
    <cellStyle name="Porcentagem" xfId="3" builtinId="5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hauler\AppData\Local\Microsoft\Windows\INetCache\Content.Outlook\KJ6MZLEI\Mapa%20-%20Vesti&#225;rios%20Ciclistas%20(revisada%20_%20002)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tes de Pesquisa"/>
      <sheetName val="Insumos"/>
      <sheetName val="Mapa de Cotações"/>
      <sheetName val="Composições"/>
      <sheetName val="Ref"/>
      <sheetName val="Composições Auxiliares"/>
      <sheetName val="Custos Unitários"/>
      <sheetName val="Orçamentária"/>
      <sheetName val="ABC - Serviços"/>
      <sheetName val="ABC - Insumos"/>
      <sheetName val="BDI"/>
      <sheetName val="Serviços Sinapi"/>
      <sheetName val="Insumos Sinapi"/>
      <sheetName val="Outras Tab"/>
      <sheetName val="planilha auxiliar"/>
    </sheetNames>
    <sheetDataSet>
      <sheetData sheetId="0"/>
      <sheetData sheetId="1"/>
      <sheetData sheetId="2"/>
      <sheetData sheetId="3">
        <row r="1">
          <cell r="F1">
            <v>0</v>
          </cell>
        </row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 t="str">
            <v>DESCONTO APLICADO (recomendação MPF)</v>
          </cell>
        </row>
        <row r="6">
          <cell r="F6" t="str">
            <v>Especificação do Serviço</v>
          </cell>
        </row>
        <row r="7">
          <cell r="F7">
            <v>0</v>
          </cell>
        </row>
        <row r="8">
          <cell r="F8">
            <v>0</v>
          </cell>
        </row>
        <row r="9">
          <cell r="F9" t="str">
            <v>Engenheiro civil de obra junior com encargos complementares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 t="str">
            <v>Mestre de obras com encargos complementares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 t="str">
            <v>Engenheiro Civil de Obra Pleno com encargos complementares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 t="str">
            <v>Engenheiro Civil de Obra Pleno com encargos complementares</v>
          </cell>
        </row>
        <row r="22">
          <cell r="F22" t="str">
            <v>Anotação de Responsabilidade Técnica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 t="str">
            <v>Servente com Encargos Complementares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 t="str">
            <v>Eletricista com encargos complementares</v>
          </cell>
        </row>
        <row r="31">
          <cell r="F31" t="str">
            <v>Servente com Encargos Complementares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 t="str">
            <v>Encanador ou Bombeiro Hidráulico com Encargos Complementares</v>
          </cell>
        </row>
        <row r="36">
          <cell r="F36" t="str">
            <v>Servente com Encargos Complementares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 t="str">
            <v>Pedreiro com Encargos Complementares</v>
          </cell>
        </row>
        <row r="41">
          <cell r="F41" t="str">
            <v>Servente com Encargos Complementares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 t="str">
            <v>Eletricista com encargos complementares</v>
          </cell>
        </row>
        <row r="46">
          <cell r="F46" t="str">
            <v>Servente com Encargos Complementares</v>
          </cell>
        </row>
        <row r="47">
          <cell r="F47">
            <v>0</v>
          </cell>
        </row>
        <row r="48">
          <cell r="F48" t="str">
            <v>Obs.: Remoção com reaproveitamento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 t="str">
            <v>Servente com Encargos Complementares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 t="str">
            <v>Servente com Encargos Complementares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 t="str">
            <v>Ajudante de carpinteiro com encargos complementares</v>
          </cell>
        </row>
        <row r="61">
          <cell r="F61" t="str">
            <v>Carpinteiro de formas com encargos complementares</v>
          </cell>
        </row>
        <row r="62">
          <cell r="F62" t="str">
            <v>PONTALETE DE MADEIRA NAO APARELHADA *7,5 X 7,5* CM (3 X 3 ") PINUS, MISTA OU EQUIVALENTE DA REGIAO</v>
          </cell>
        </row>
        <row r="63">
          <cell r="F63" t="str">
            <v>TABUA DE MADEIRA NAO APARELHADA *2,5 X 10 CM (1 X 4 ") PINUS, MISTA OU EQUIVALENTE DA REGIAO</v>
          </cell>
        </row>
        <row r="64">
          <cell r="F64" t="str">
            <v>Prego de aco polido com cabeca 18 x 27 (2 1/2 x 10)</v>
          </cell>
        </row>
        <row r="65">
          <cell r="F65" t="str">
            <v>Tela fachadeira em polietileno, rolo de 3 x 100 m (L x C), cor branca, sem logomarca - para protecao de obras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 t="str">
            <v>Carpinteiro de formas com encargos complementares</v>
          </cell>
        </row>
        <row r="70">
          <cell r="F70" t="str">
            <v>Pintor com encargos complementares</v>
          </cell>
        </row>
        <row r="71">
          <cell r="F71" t="str">
            <v>Servente com Encargos Complementares</v>
          </cell>
        </row>
        <row r="72">
          <cell r="F72" t="str">
            <v>Cal hidratada CH-I para argamassas</v>
          </cell>
        </row>
        <row r="73">
          <cell r="F73" t="str">
            <v>Chapa de madeira compensada resinada para forma de concreto, de *2,2 x 1,1* m, E = 6 mm</v>
          </cell>
        </row>
        <row r="74">
          <cell r="F74" t="str">
            <v>PONTALETE DE MADEIRA NAO APARELHADA *7,5 X 7,5* CM (3 X 3 ") PINUS, MISTA OU EQUIVALENTE DA REGIAO</v>
          </cell>
        </row>
        <row r="75">
          <cell r="F75" t="str">
            <v>Prego de aco polido com cabeca 18 x 27 (2 1/2 x 10)</v>
          </cell>
        </row>
        <row r="76">
          <cell r="F76" t="str">
            <v>Oleo de linhaca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 t="str">
            <v>Servente com Encargos Complementares</v>
          </cell>
        </row>
        <row r="81">
          <cell r="F81" t="str">
            <v>Sabao em po</v>
          </cell>
        </row>
        <row r="82">
          <cell r="F82" t="str">
            <v>Vassoura 40 cm com cabo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 t="str">
            <v>Auxiliar de eletricista com encargos complementares</v>
          </cell>
        </row>
        <row r="87">
          <cell r="F87" t="str">
            <v>Eletricista com encargos complementares</v>
          </cell>
        </row>
        <row r="88">
          <cell r="F88" t="str">
            <v>Auxiliar de encanador ou bombeiro hidráulico com encargos complementares</v>
          </cell>
        </row>
        <row r="89">
          <cell r="F89" t="str">
            <v>Encanador ou Bombeiro Hidráulico com Encargos Complementares</v>
          </cell>
        </row>
        <row r="90">
          <cell r="F90" t="str">
            <v>Argamassa traço 1:3 (cimento e areia média), preparo manual. AF_08/2014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 t="str">
            <v>Martelete ou rompedor pneumático manual, 28 kg, com silenciador - CHP diurno. AF_07/2016</v>
          </cell>
        </row>
        <row r="95">
          <cell r="F95" t="str">
            <v>Martelete ou rompedor pneumático manual, 28 kg, com silenciador - CHI diurno. AF_07/2016</v>
          </cell>
        </row>
        <row r="96">
          <cell r="F96" t="str">
            <v>Auxiliar de encanador ou bombeiro hidráulico com encargos complementares</v>
          </cell>
        </row>
        <row r="97">
          <cell r="F97" t="str">
            <v>Encanador ou Bombeiro Hidráulico com Encargos Complementares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 t="str">
            <v>LANÇAMENTO COM USO DE BALDES, ADENSAMENTO E ACABAMENTO DE CONCRETO EM ESTRUTURAS. AF_12/2015</v>
          </cell>
        </row>
        <row r="102">
          <cell r="F102" t="str">
            <v>Areia media - posto jazida/fornecedor (retirado na jazida, sem transporte)</v>
          </cell>
        </row>
        <row r="103">
          <cell r="F103" t="str">
            <v>Cimento Portland composto CP II-32</v>
          </cell>
        </row>
        <row r="104">
          <cell r="F104" t="str">
            <v>Pedra britada n. 1 (9,5 a 19 mm) posto pedreira/fornecedor, sem frete</v>
          </cell>
        </row>
        <row r="105">
          <cell r="F105" t="str">
            <v>Servente com Encargos Complementares</v>
          </cell>
        </row>
        <row r="106">
          <cell r="F106" t="str">
            <v>Operador de betoneira estacionária/misturador com encargos complementares</v>
          </cell>
        </row>
        <row r="107">
          <cell r="F107" t="str">
            <v>BETONEIRA CAPACIDADE NOMINAL DE 400 L, CAPACIDADE DE MISTURA 280 L, MOTOR ELÉTRICO TRIFÁSICO POTÊNCIA DE 2 CV, SEM CARREGADOR - CHP DIURNO. AF_10/2014</v>
          </cell>
        </row>
        <row r="108">
          <cell r="F108" t="str">
            <v>BETONEIRA CAPACIDADE NOMINAL DE 400 L, CAPACIDADE DE MISTURA 280 L, MOTOR ELÉTRICO TRIFÁSICO POTÊNCIA DE 2 CV, SEM CARREGADOR - CHI DIURNO. AF_10/2014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 t="str">
            <v>Desmoldante protetor para formas de madeira, de base oleosa emulsionada em agua</v>
          </cell>
        </row>
        <row r="113">
          <cell r="F113" t="str">
            <v>TABUA DE MADEIRA NAO APARELHADA *2,5 X 20* CM, CEDRINHO OU EQUIVALENTE DA REGIAO</v>
          </cell>
        </row>
        <row r="114">
          <cell r="F114" t="str">
            <v>Prego de aco polido com cabeca dupla 17 x 27 (2 1/2 x 11)</v>
          </cell>
        </row>
        <row r="115">
          <cell r="F115" t="str">
            <v>Ajudante de carpinteiro com encargos complementares</v>
          </cell>
        </row>
        <row r="116">
          <cell r="F116" t="str">
            <v>Carpinteiro de formas com encargos complementares</v>
          </cell>
        </row>
        <row r="117">
          <cell r="F117" t="str">
            <v>Fabricação de fôrma para vigas, em chapa de madeira compensada resinada, E = 17 mm. AF_12/2015</v>
          </cell>
        </row>
        <row r="118">
          <cell r="F118" t="str">
            <v>Fabricação de escoras de viga do tipo garfo, em madeira. af_12/2015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 t="str">
            <v>Servente com Encargos Complementares</v>
          </cell>
        </row>
        <row r="123">
          <cell r="F123" t="str">
            <v>Pedreiro Com Encargos Complementares</v>
          </cell>
        </row>
        <row r="124">
          <cell r="F124" t="str">
            <v>Areia media - posto jazida/fornecedor (retirado na jazida, sem transporte)</v>
          </cell>
        </row>
        <row r="125">
          <cell r="F125" t="str">
            <v>Pedra britada n. 2 (19 a 38 mm) posto pedreira/fornecedor, sem frete</v>
          </cell>
        </row>
        <row r="126">
          <cell r="F126" t="str">
            <v>Cimento Portland composto CP II-32</v>
          </cell>
        </row>
        <row r="127">
          <cell r="F127" t="str">
            <v>Bloco de concreto tipo canaleta 11,5 x 19 x 39 cm</v>
          </cell>
        </row>
        <row r="128">
          <cell r="F128" t="str">
            <v>Aco CA-50, 10,0 mm, vergalhao</v>
          </cell>
        </row>
        <row r="129">
          <cell r="F129" t="str">
            <v>TRANSPORTE COM CAMINHÃO BASCULANTE DE 6 M3, EM VIA URBANA PAVIMENTADA, DMT ATÉ 30 KM (UNIDADE: M3XKM). AF_01/2018</v>
          </cell>
        </row>
        <row r="130">
          <cell r="F130">
            <v>0</v>
          </cell>
        </row>
        <row r="131">
          <cell r="F131" t="str">
            <v>Obs.: Considerando fornecedor de areia e brita a 20 km do Senado Federal.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 t="str">
            <v>Argamassa polimerica impermeabilizante semiflexivel, bicomponente (membrana impermeabilizante acrilica)</v>
          </cell>
        </row>
        <row r="136">
          <cell r="F136" t="str">
            <v>Ajudante especializado com encargos complementares</v>
          </cell>
        </row>
        <row r="137">
          <cell r="F137" t="str">
            <v>Impermeabilizador com encargos complementares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 t="str">
            <v>Bloco ceramico (alvenaria de vedacao), de 9 x 19 x 19 cm</v>
          </cell>
        </row>
        <row r="142">
          <cell r="F142" t="str">
            <v>Tela de aco soldada galvanizada/zincada para alvenaria, fio D = *1,20 a 1,70* mm, malha 15 x 15 mm, (C x L) *50 x 7,5* cm</v>
          </cell>
        </row>
        <row r="143">
          <cell r="F143" t="str">
            <v>Pino de aco com furo, haste = 27 mm (acao direta)</v>
          </cell>
        </row>
        <row r="144">
          <cell r="F144" t="str">
            <v>Argamassa Traço 1:2:8 (Cimento, Cal E Areia Média) Para Emboço/Massa Única/Assentamento De Alvenaria De Vedação, Preparo Mecânico Com Betoneira 400 L. Af_06/2014</v>
          </cell>
        </row>
        <row r="145">
          <cell r="F145" t="str">
            <v>Pedreiro com Encargos Complementares</v>
          </cell>
        </row>
        <row r="146">
          <cell r="F146" t="str">
            <v>Servente com Encargos Complementares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 t="str">
            <v>Tijolo ceramico macico *5 x 10 x 20* cm</v>
          </cell>
        </row>
        <row r="151">
          <cell r="F151" t="str">
            <v>Argamassa traço 1:2:9 (cimento, cal e areia média) para emboço/massa única/assentamento de alvenaria de vedação, preparo mecânico com betoneira 600 L. af_06/2014</v>
          </cell>
        </row>
        <row r="152">
          <cell r="F152" t="str">
            <v>Pedreiro com Encargos Complementares</v>
          </cell>
        </row>
        <row r="153">
          <cell r="F153" t="str">
            <v>Servente com Encargos Complementares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 t="str">
            <v>Tela de aco soldada galvanizada/zincada para alvenaria, fio D = *1,20 a 1,70* mm, malha 15 x 15 mm, (C x L) *50 x 7,5* cm</v>
          </cell>
        </row>
        <row r="158">
          <cell r="F158" t="str">
            <v>Pino de aco com furo, haste = 27 mm (acao direta)</v>
          </cell>
        </row>
        <row r="159">
          <cell r="F159" t="str">
            <v>Bloco ceramico de vedacao com furos na vertical, 9 x 19 x 39 cm - 4,5 MPa (NBR 15270)</v>
          </cell>
        </row>
        <row r="160">
          <cell r="F160" t="str">
            <v>Argamassa traço 1:2:8 (cimento, cal e areia média) para emboço/massa única/assentamento de alvenaria de vedação, preparo mecânico com betoneira 400 L. af_06/2014</v>
          </cell>
        </row>
        <row r="161">
          <cell r="F161" t="str">
            <v>Pedreiro com Encargos Complementares</v>
          </cell>
        </row>
        <row r="162">
          <cell r="F162" t="str">
            <v>Servente com Encargos Complementares</v>
          </cell>
        </row>
        <row r="163">
          <cell r="F163" t="str">
            <v>Argamassa traço 1:2:8 (cimento, cal e areia média) para emboço/massa única/assentamento de alvenaria de vedação, preparo mecânico com betoneira 400 L. af_06/2014</v>
          </cell>
        </row>
        <row r="164">
          <cell r="F164" t="str">
            <v>Pedreiro com Encargos Complementares</v>
          </cell>
        </row>
        <row r="165">
          <cell r="F165" t="str">
            <v>Servente com Encargos Complementares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 t="str">
            <v>Argamassa industrializada para chapisco colante, preparo com misturador de eixo horizontal de 300 kg. AF_06/2014</v>
          </cell>
        </row>
        <row r="170">
          <cell r="F170" t="str">
            <v>Pedreiro com Encargos Complementares</v>
          </cell>
        </row>
        <row r="171">
          <cell r="F171" t="str">
            <v>Servente com Encargos Complementares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 t="str">
            <v>Argamassa traço 1:3 (cimento e areia grossa) para chapisco convencional, preparo manual. AF_06/2014</v>
          </cell>
        </row>
        <row r="176">
          <cell r="F176" t="str">
            <v>Pedreiro com Encargos Complementares</v>
          </cell>
        </row>
        <row r="177">
          <cell r="F177" t="str">
            <v>Servente com Encargos Complementares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 t="str">
            <v>Argamassa industrializada multiuso, para revestimento interno e externo e assentamento de blocos diversos</v>
          </cell>
        </row>
        <row r="182">
          <cell r="F182" t="str">
            <v>Servente com Encargos Complementares</v>
          </cell>
        </row>
        <row r="183">
          <cell r="F183" t="str">
            <v>Pedreiro com Encargos Complementares</v>
          </cell>
        </row>
        <row r="184">
          <cell r="F184" t="str">
            <v>Servente com Encargos Complementares</v>
          </cell>
        </row>
        <row r="185">
          <cell r="F185">
            <v>0</v>
          </cell>
        </row>
        <row r="186">
          <cell r="F186" t="str">
            <v>Obs.: Rendimento de argamassa obtido como referência no SINAPI e no link abaixo. Extrato: "Revestimento: Em média 17,0 a 19,5 Kg/m2  para cada 1,0 cm de espessura, variando em função da aplicação".</v>
          </cell>
        </row>
        <row r="187">
          <cell r="F187" t="str">
            <v>https://s3.amazonaws.com/mapa-da-obra-producao/wp-content/uploads/2015/12/2101-matrix-revestimento-interno.pdf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 t="str">
            <v>Argamassa industrializada multiuso, para revestimento interno e externo e assentamento de blocos diversos</v>
          </cell>
        </row>
        <row r="192">
          <cell r="F192" t="str">
            <v>Servente com Encargos Complementares</v>
          </cell>
        </row>
        <row r="193">
          <cell r="F193" t="str">
            <v>Pedreiro com Encargos Complementares</v>
          </cell>
        </row>
        <row r="194">
          <cell r="F194" t="str">
            <v>Servente com Encargos Complementares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 t="str">
            <v>Servente com Encargos Complementares</v>
          </cell>
        </row>
        <row r="199">
          <cell r="F199" t="str">
            <v>Pedreiro com Encargos Complementares</v>
          </cell>
        </row>
        <row r="200">
          <cell r="F200" t="str">
            <v>Tela de poliéster adesiva largura 150mm e reforço central de 50mm</v>
          </cell>
        </row>
        <row r="201">
          <cell r="F201" t="str">
            <v>Primer a base de poliuretano</v>
          </cell>
        </row>
        <row r="202">
          <cell r="F202">
            <v>0</v>
          </cell>
        </row>
        <row r="203">
          <cell r="F203" t="str">
            <v xml:space="preserve">Obs.: Rendimento do primer obtido de acordo com recomendação do fabricante. Consumo médio. </v>
          </cell>
        </row>
        <row r="204">
          <cell r="F204" t="str">
            <v>https://www.reisereis.com.br/produto/rrprimer-primer-pu-para-concreto</v>
          </cell>
        </row>
        <row r="205">
          <cell r="F205" t="str">
            <v>http://www.viapol.com.br/produtos/viapol/selantes/primers/viapol-primer-pu/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 t="str">
            <v>Pintor com encargos complementares</v>
          </cell>
        </row>
        <row r="210">
          <cell r="F210" t="str">
            <v>Servente com Encargos Complementares</v>
          </cell>
        </row>
        <row r="211">
          <cell r="F211" t="str">
            <v>Fundo selador a base d'água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 t="str">
            <v>Pintor com encargos complementares</v>
          </cell>
        </row>
        <row r="216">
          <cell r="F216" t="str">
            <v>Servente com Encargos Complementares</v>
          </cell>
        </row>
        <row r="217">
          <cell r="F217" t="str">
            <v>Fundo anticorrosivo e de aderência a base de água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 t="str">
            <v>Lixa em folha para parede ou madeira, numero 120 (cor vermelha)</v>
          </cell>
        </row>
        <row r="222">
          <cell r="F222" t="str">
            <v>Massa acrilica para paredes interior/exterior</v>
          </cell>
        </row>
        <row r="223">
          <cell r="F223" t="str">
            <v>Pintor com encargos complementares</v>
          </cell>
        </row>
        <row r="224">
          <cell r="F224" t="str">
            <v>Servente com Encargos Complementares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 t="str">
            <v>Lixa em folha para parede ou madeira, numero 120 (cor vermelha)</v>
          </cell>
        </row>
        <row r="229">
          <cell r="F229" t="str">
            <v>Massa corrida PVA para paredes internas</v>
          </cell>
        </row>
        <row r="230">
          <cell r="F230" t="str">
            <v>Pintor com encargos complementares</v>
          </cell>
        </row>
        <row r="231">
          <cell r="F231" t="str">
            <v>Servente com Encargos Complementares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 t="str">
            <v>Pintor com encargos complementares</v>
          </cell>
        </row>
        <row r="236">
          <cell r="F236" t="str">
            <v>Servente com Encargos Complementares</v>
          </cell>
        </row>
        <row r="237">
          <cell r="F237" t="str">
            <v>Tinta acrilica premium, cor branco fosco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 t="str">
            <v>Lixa em folha para parede ou madeira, numero 120 (cor vermelha)</v>
          </cell>
        </row>
        <row r="242">
          <cell r="F242" t="str">
            <v>Verniz a base de água para madeira</v>
          </cell>
        </row>
        <row r="243">
          <cell r="F243" t="str">
            <v>Pintor com encargos complementares</v>
          </cell>
        </row>
        <row r="244">
          <cell r="F244" t="str">
            <v>Servente com Encargos Complementares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 t="str">
            <v>Pintor com encargos complementares</v>
          </cell>
        </row>
        <row r="249">
          <cell r="F249" t="str">
            <v>Servente com Encargos Complementares</v>
          </cell>
        </row>
        <row r="250">
          <cell r="F250" t="str">
            <v>Lixa em folha para ferro, numero 150</v>
          </cell>
        </row>
        <row r="251">
          <cell r="F251" t="str">
            <v>Tinta esmalte sintetico a base de água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 t="str">
            <v>Pintor com encargos complementares</v>
          </cell>
        </row>
        <row r="256">
          <cell r="F256" t="str">
            <v>Servente com Encargos Complementares</v>
          </cell>
        </row>
        <row r="257">
          <cell r="F257" t="str">
            <v>Tinta acrilica premium, cor branco fosco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 t="str">
            <v>REVESTIMENTO EM CERAMICA ESMALTADA EXTRA, PEI MAIOR OU IGUAL 4, FORMATO MAIOR A 2025 CM2</v>
          </cell>
        </row>
        <row r="262">
          <cell r="F262" t="str">
            <v>Argamassa colante AC-II</v>
          </cell>
        </row>
        <row r="263">
          <cell r="F263" t="str">
            <v>Rejunte colorido, cimenticio</v>
          </cell>
        </row>
        <row r="264">
          <cell r="F264" t="str">
            <v>Azulejista ou ladrilhista com encargos complementares</v>
          </cell>
        </row>
        <row r="265">
          <cell r="F265" t="str">
            <v>Servente com Encargos Complementares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 t="str">
            <v>Argamassa traço 1:4 (cimento e areia média) para contrapiso, preparo manual. AF_06/2014</v>
          </cell>
        </row>
        <row r="270">
          <cell r="F270" t="str">
            <v>Pedreiro com Encargos Complementares</v>
          </cell>
        </row>
        <row r="271">
          <cell r="F271" t="str">
            <v>Servente com Encargos Complementares</v>
          </cell>
        </row>
        <row r="272">
          <cell r="F272" t="str">
            <v>Cimento Portland composto CP II-32</v>
          </cell>
        </row>
        <row r="273">
          <cell r="F273" t="str">
            <v>Aditivo adesivo liquido para argamassas de revestimentos cimenticios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 t="str">
            <v>Cimento Portland composto CP II-32</v>
          </cell>
        </row>
        <row r="278">
          <cell r="F278" t="str">
            <v>Aditivo adesivo liquido para argamassas de revestimentos cimenticios</v>
          </cell>
        </row>
        <row r="279">
          <cell r="F279" t="str">
            <v>Argamassa traço 1:4 (cimento e areia média) para contrapiso, preparo manual. AF_06/2014</v>
          </cell>
        </row>
        <row r="280">
          <cell r="F280" t="str">
            <v>Pedreiro com Encargos Complementares</v>
          </cell>
        </row>
        <row r="281">
          <cell r="F281" t="str">
            <v>Servente com Encargos Complementares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 t="str">
            <v>Argamassa colante tipo ACIII</v>
          </cell>
        </row>
        <row r="286">
          <cell r="F286" t="str">
            <v>Marmorista/graniteiro com encargos complementares</v>
          </cell>
        </row>
        <row r="287">
          <cell r="F287" t="str">
            <v>Servente com Encargos Complementares</v>
          </cell>
        </row>
        <row r="288">
          <cell r="F288" t="str">
            <v>Rejunte branco, cimenticio</v>
          </cell>
        </row>
        <row r="289">
          <cell r="F289" t="str">
            <v>Granito Cinza Andorinha, com 20 mm de espessura, para piso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 t="str">
            <v>Granito Cinza Andorinha, com 20 mm de espessura e 70 mm de altura, para rodapé</v>
          </cell>
        </row>
        <row r="294">
          <cell r="F294" t="str">
            <v>Argamassa colante tipo ACIII</v>
          </cell>
        </row>
        <row r="295">
          <cell r="F295" t="str">
            <v>Marmorista/graniteiro com encargos complementares</v>
          </cell>
        </row>
        <row r="296">
          <cell r="F296" t="str">
            <v>Servente com Encargos Complementares</v>
          </cell>
        </row>
        <row r="297">
          <cell r="F297" t="str">
            <v>Rejunte branco, cimenticio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 t="str">
            <v>Granito Cinza Andorinha, com 20 mm de espessura e 150 mm de altura, para soleira e peitoril</v>
          </cell>
        </row>
        <row r="302">
          <cell r="F302" t="str">
            <v>Argamassa colante tipo ACIII</v>
          </cell>
        </row>
        <row r="303">
          <cell r="F303" t="str">
            <v>Marmorista/graniteiro com encargos complementares</v>
          </cell>
        </row>
        <row r="304">
          <cell r="F304" t="str">
            <v>Servente com Encargos Complementares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 t="str">
            <v>Argamassa colante tipo ACIII</v>
          </cell>
        </row>
        <row r="309">
          <cell r="F309" t="str">
            <v>Marmorista/graniteiro com encargos complementares</v>
          </cell>
        </row>
        <row r="310">
          <cell r="F310" t="str">
            <v>Servente com Encargos Complementares</v>
          </cell>
        </row>
        <row r="311">
          <cell r="F311" t="str">
            <v>Rejunte branco, cimenticio</v>
          </cell>
        </row>
        <row r="312">
          <cell r="F312" t="str">
            <v>Granito Cinza Andorinha, com 20 mm de espessura, para banco, inclusive acabamentos, conforme projeto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 t="str">
            <v>MASSA PLASTICA PARA MARMORE/GRANITO</v>
          </cell>
        </row>
        <row r="317">
          <cell r="F317" t="str">
            <v>BUCHA DE NYLON SEM ABA S10, COM PARAFUSO DE 6,10 X 65 MM EM ACO ZINCADO COM ROSCA SOBERBA, CABECA CHATA E FENDA PHILLIPS</v>
          </cell>
        </row>
        <row r="318">
          <cell r="F318" t="str">
            <v>Bancada em granito cinza andorinha polido, espessura 2 cm, incluindo furos, rodabancada, saia, acabamentos, etc, conforme projeto, medidas 2,40 m x 0,60 m</v>
          </cell>
        </row>
        <row r="319">
          <cell r="F319" t="str">
            <v>REJUNTE EPOXI BRANCO</v>
          </cell>
        </row>
        <row r="320">
          <cell r="F320" t="str">
            <v>SUPORTE MAO-FRANCESA EM ACO, ABAS IGUAIS 40 CM, CAPACIDADE MINIMA 70 KG, BRANCO</v>
          </cell>
        </row>
        <row r="321">
          <cell r="F321" t="str">
            <v>Marmorista/graniteiro com encargos complementares</v>
          </cell>
        </row>
        <row r="322">
          <cell r="F322" t="str">
            <v>Servente com Encargos Complementares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 t="str">
            <v>MASSA PLASTICA PARA MARMORE/GRANITO</v>
          </cell>
        </row>
        <row r="327">
          <cell r="F327" t="str">
            <v>BUCHA DE NYLON SEM ABA S10, COM PARAFUSO DE 6,10 X 65 MM EM ACO ZINCADO COM ROSCA SOBERBA, CABECA CHATA E FENDA PHILLIPS</v>
          </cell>
        </row>
        <row r="328">
          <cell r="F328" t="str">
            <v>Bancada em granito cinza andorinha polido, espessura 2 cm, incluindo furos, rodabancada, saia, acabamentos, etc, conforme projeto, medidas 2,50 m x 0,60 m</v>
          </cell>
        </row>
        <row r="329">
          <cell r="F329" t="str">
            <v>REJUNTE EPOXI BRANCO</v>
          </cell>
        </row>
        <row r="330">
          <cell r="F330" t="str">
            <v>SUPORTE MAO-FRANCESA EM ACO, ABAS IGUAIS 40 CM, CAPACIDADE MINIMA 70 KG, BRANCO</v>
          </cell>
        </row>
        <row r="331">
          <cell r="F331" t="str">
            <v>Marmorista/graniteiro com encargos complementares</v>
          </cell>
        </row>
        <row r="332">
          <cell r="F332" t="str">
            <v>Servente com Encargos Complementares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 t="str">
            <v>Cimento branco</v>
          </cell>
        </row>
        <row r="337">
          <cell r="F337" t="str">
            <v>Granito Cinza Andorinha ou equivalente, com 30 mm de espessura, polido em todas as faces aparentes, para divisórias</v>
          </cell>
        </row>
        <row r="338">
          <cell r="F338" t="str">
            <v>Marmorista/graniteiro com encargos complementares</v>
          </cell>
        </row>
        <row r="339">
          <cell r="F339" t="str">
            <v>Servente com Encargos Complementares</v>
          </cell>
        </row>
        <row r="340">
          <cell r="F340" t="str">
            <v>Argamassa traço 1:4 (cimento e areia média), preparo manual. AF_08/2014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 t="str">
            <v>Parafuso frances M16 em aco galvanizado, comprimento = 45 mm, diametro = 16 mm, cabeca abaulada</v>
          </cell>
        </row>
        <row r="345">
          <cell r="F345" t="str">
            <v>Espelho cristal comum #5mm</v>
          </cell>
        </row>
        <row r="346">
          <cell r="F346" t="str">
            <v>Servente com Encargos Complementares</v>
          </cell>
        </row>
        <row r="347">
          <cell r="F347" t="str">
            <v>Vidraceiro com encargos complementares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 t="str">
            <v>Vidraceiro com encargos complementares</v>
          </cell>
        </row>
        <row r="352">
          <cell r="F352" t="str">
            <v>Servente com Encargos Complementares</v>
          </cell>
        </row>
        <row r="353">
          <cell r="F353" t="str">
            <v>Silicone acetico uso geral incolor 280 g</v>
          </cell>
        </row>
        <row r="354">
          <cell r="F354">
            <v>0</v>
          </cell>
        </row>
        <row r="355">
          <cell r="F355" t="str">
            <v>Obs.: considerando que cada bisnaga rende no mínimo 3m de aplicação.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 t="str">
            <v>Servente com Encargos Complementares</v>
          </cell>
        </row>
        <row r="360">
          <cell r="F360" t="str">
            <v>Vidraceiro com encargos complementares</v>
          </cell>
        </row>
        <row r="361">
          <cell r="F361" t="str">
            <v>VIDRO LISO INCOLOR 6 MM - SEM COLOCACAO</v>
          </cell>
        </row>
        <row r="362">
          <cell r="F362" t="str">
            <v>Massa para vidro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 t="str">
            <v>Encanador ou Bombeiro Hidráulico com Encargos Complementares</v>
          </cell>
        </row>
        <row r="367">
          <cell r="F367" t="str">
            <v>Vedacao PVC, 100 mm, para saida vaso sanitario</v>
          </cell>
        </row>
        <row r="368">
          <cell r="F368" t="str">
            <v>Tubo de ligação para bacia sanitária em PVC, com acabamento cromado, ajustável ou não. Ref.: DECA 1968C ou equivalente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 t="str">
            <v>Adesivo plastico para PVC, frasco com 850 gr</v>
          </cell>
        </row>
        <row r="373">
          <cell r="F373" t="str">
            <v>Tubo PVC, serie R, DN 100 mm, para esgoto ou aguas pluviais predial (NBR 5688)</v>
          </cell>
        </row>
        <row r="374">
          <cell r="F374" t="str">
            <v>Solucao limpadora para PVC, frasco com 1000 cm3</v>
          </cell>
        </row>
        <row r="375">
          <cell r="F375" t="str">
            <v>Lixa d'agua em folha, grao 100</v>
          </cell>
        </row>
        <row r="376">
          <cell r="F376" t="str">
            <v>Auxiliar de encanador ou bombeiro hidráulico com encargos complementares</v>
          </cell>
        </row>
        <row r="377">
          <cell r="F377" t="str">
            <v>Encanador ou Bombeiro Hidráulico com Encargos Complementares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0</v>
          </cell>
        </row>
        <row r="381">
          <cell r="F381" t="str">
            <v>Tubo PVC, serie R, DN 40 mm, para esgoto ou aguas pluviais predial (NBR 5688)</v>
          </cell>
        </row>
        <row r="382">
          <cell r="F382" t="str">
            <v>Lixa d'agua em folha, grao 100</v>
          </cell>
        </row>
        <row r="383">
          <cell r="F383" t="str">
            <v>Auxiliar de encanador ou bombeiro hidráulico com encargos complementares</v>
          </cell>
        </row>
        <row r="384">
          <cell r="F384" t="str">
            <v>Encanador ou Bombeiro Hidráulico com Encargos Complementares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 t="str">
            <v>Adesivo plastico para PVC, frasco com 850 gr</v>
          </cell>
        </row>
        <row r="389">
          <cell r="F389" t="str">
            <v>Tubo PVC, serie R, DN 50 mm, para esgoto ou aguas pluviais predial (NBR 5688)</v>
          </cell>
        </row>
        <row r="390">
          <cell r="F390" t="str">
            <v>Solucao limpadora para PVC, frasco com 1000 cm3</v>
          </cell>
        </row>
        <row r="391">
          <cell r="F391" t="str">
            <v>Lixa d'agua em folha, grao 100</v>
          </cell>
        </row>
        <row r="392">
          <cell r="F392" t="str">
            <v>Auxiliar de encanador ou bombeiro hidráulico com encargos complementares</v>
          </cell>
        </row>
        <row r="393">
          <cell r="F393" t="str">
            <v>Encanador ou Bombeiro Hidráulico com Encargos Complementares</v>
          </cell>
        </row>
        <row r="394">
          <cell r="F394">
            <v>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 t="str">
            <v>Adesivo plastico para PVC, frasco com 850 gr</v>
          </cell>
        </row>
        <row r="398">
          <cell r="F398" t="str">
            <v>Tubo PVC, serie R, DN 75 mm, para esgoto ou aguas pluviais predial (NBR 5688)</v>
          </cell>
        </row>
        <row r="399">
          <cell r="F399" t="str">
            <v>Solucao limpadora para PVC, frasco com 1000 cm3</v>
          </cell>
        </row>
        <row r="400">
          <cell r="F400" t="str">
            <v>Lixa d'agua em folha, grao 100</v>
          </cell>
        </row>
        <row r="401">
          <cell r="F401" t="str">
            <v>Auxiliar de encanador ou bombeiro hidráulico com encargos complementares</v>
          </cell>
        </row>
        <row r="402">
          <cell r="F402" t="str">
            <v>Encanador ou Bombeiro Hidráulico com Encargos Complementares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 t="str">
            <v>Tubo PVC, soldavel, DN 25 mm, agua fria (NBR-5648)</v>
          </cell>
        </row>
        <row r="407">
          <cell r="F407" t="str">
            <v>Auxiliar de encanador ou bombeiro hidráulico com encargos complementares</v>
          </cell>
        </row>
        <row r="408">
          <cell r="F408" t="str">
            <v>Encanador ou Bombeiro Hidráulico com Encargos Complementares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 t="str">
            <v>Tubo PVC, soldavel, DN 32 mm, agua fria (NBR-5648)</v>
          </cell>
        </row>
        <row r="413">
          <cell r="F413" t="str">
            <v>Auxiliar de encanador ou bombeiro hidráulico com encargos complementares</v>
          </cell>
        </row>
        <row r="414">
          <cell r="F414" t="str">
            <v>Encanador ou Bombeiro Hidráulico com Encargos Complementares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 t="str">
            <v>Tubo PVC, soldavel, DN 40 mm, agua fria (NBR-5648)</v>
          </cell>
        </row>
        <row r="419">
          <cell r="F419" t="str">
            <v>Lixa d'agua em folha, grao 100</v>
          </cell>
        </row>
        <row r="420">
          <cell r="F420" t="str">
            <v>Auxiliar de encanador ou bombeiro hidráulico com encargos complementares</v>
          </cell>
        </row>
        <row r="421">
          <cell r="F421" t="str">
            <v>Encanador ou Bombeiro Hidráulico com Encargos Complementares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 t="str">
            <v>TUBO PVC, SOLDAVEL, DN 50 MM, PARA AGUA FRIA (NBR-5648)</v>
          </cell>
        </row>
        <row r="426">
          <cell r="F426" t="str">
            <v>Lixa d'agua em folha, grao 100</v>
          </cell>
        </row>
        <row r="427">
          <cell r="F427" t="str">
            <v>Auxiliar de encanador ou bombeiro hidráulico com encargos complementares</v>
          </cell>
        </row>
        <row r="428">
          <cell r="F428" t="str">
            <v>Encanador ou Bombeiro Hidráulico com Encargos Complementares</v>
          </cell>
        </row>
        <row r="429">
          <cell r="F429">
            <v>0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 t="str">
            <v>Base registro gaveta 3/4" em liga de cobre, mod 4509.202 ref: DECA ou equivalente</v>
          </cell>
        </row>
        <row r="433">
          <cell r="F433" t="str">
            <v>FITA VEDA ROSCA EM ROLOS DE 18 MM X 50 M (L X C)</v>
          </cell>
        </row>
        <row r="434">
          <cell r="F434" t="str">
            <v>Encanador ou Bombeiro Hidráulico com Encargos Complementares</v>
          </cell>
        </row>
        <row r="435">
          <cell r="F435" t="str">
            <v>Auxiliar de encanador ou bombeiro hidráulico com encargos complementares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 t="str">
            <v>Auxiliar de encanador ou bombeiro hidráulico com encargos complementares</v>
          </cell>
        </row>
        <row r="440">
          <cell r="F440" t="str">
            <v>Encanador ou Bombeiro Hidráulico com Encargos Complementares</v>
          </cell>
        </row>
        <row r="441">
          <cell r="F441" t="str">
            <v>Adesivo plastico para PVC, frasco com 850 gr</v>
          </cell>
        </row>
        <row r="442">
          <cell r="F442" t="str">
            <v>Anel borracha para tubo esgoto predial DN 75 mm (NBR 5688)</v>
          </cell>
        </row>
        <row r="443">
          <cell r="F443" t="str">
            <v>Lixa d'agua em folha, grao 100</v>
          </cell>
        </row>
        <row r="444">
          <cell r="F444" t="str">
            <v>Caixa sifonada PVC, 150 x 185 x 75 mm, com grelha quadrada branca</v>
          </cell>
        </row>
        <row r="445">
          <cell r="F445" t="str">
            <v>Pasta lubrificante para tubos e conexoes com junta elastica (uso em PVC, aco, polietileno e outros) ( de *400* g)</v>
          </cell>
        </row>
        <row r="446">
          <cell r="F446" t="str">
            <v>Solucao limpadora para PVC, frasco com 1000 cm3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 t="str">
            <v>Grelha quadrada para ralo, com caixilho, dimensões 10x10cm, em Aço polido, ref.: Moldenox ou equivalente</v>
          </cell>
        </row>
        <row r="451">
          <cell r="F451" t="str">
            <v>Servente com Encargos Complementares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 t="str">
            <v>Grelha quadrada para ralo, com caixilho, dimensões 15x15cm, em Aço polido, ref.: Moldenox ou equivalente</v>
          </cell>
        </row>
        <row r="456">
          <cell r="F456" t="str">
            <v>Servente com Encargos Complementares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 t="str">
            <v>Auxiliar de encanador ou bombeiro hidráulico com encargos complementares</v>
          </cell>
        </row>
        <row r="461">
          <cell r="F461" t="str">
            <v>Encanador ou Bombeiro Hidráulico com Encargos Complementares</v>
          </cell>
        </row>
        <row r="462">
          <cell r="F462" t="str">
            <v>Adesivo plastico para PVC, frasco com 850 gr</v>
          </cell>
        </row>
        <row r="463">
          <cell r="F463" t="str">
            <v>Lixa d'agua em folha, grao 100</v>
          </cell>
        </row>
        <row r="464">
          <cell r="F464" t="str">
            <v>Ralo seco PVC conico, 100 x 40 mm,  com grelha redonda branca</v>
          </cell>
        </row>
        <row r="465">
          <cell r="F465" t="str">
            <v>Solucao limpadora para PVC, frasco com 1000 cm3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 t="str">
            <v>Assento poliéster com fixação cromada na cor branco gelo, ref: AP.75.17 – Linha Fast/Aspen – Deca ou equivalente</v>
          </cell>
        </row>
        <row r="470">
          <cell r="F470" t="str">
            <v>Servente com Encargos Complementares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 t="str">
            <v>Bacia sanitaria (vaso) convencional de louca branca</v>
          </cell>
        </row>
        <row r="475">
          <cell r="F475" t="str">
            <v>Tubo de ligação para bacia sanitária em PVC, com acabamento cromado, ajustável ou não. Ref.: DECA 1968C ou equivalente</v>
          </cell>
        </row>
        <row r="476">
          <cell r="F476" t="str">
            <v>Parafuso niquelado com acabamento cromado para fixar peca sanitaria, inclui porca cega, arruela e bucha de nylon tamanho S-10</v>
          </cell>
        </row>
        <row r="477">
          <cell r="F477" t="str">
            <v>Vedacao PVC, 100 mm, para saida vaso sanitario</v>
          </cell>
        </row>
        <row r="478">
          <cell r="F478" t="str">
            <v>Rejunte epoxi branco</v>
          </cell>
        </row>
        <row r="479">
          <cell r="F479" t="str">
            <v>Encanador ou Bombeiro Hidráulico com Encargos Complementares</v>
          </cell>
        </row>
        <row r="480">
          <cell r="F480" t="str">
            <v>Servente com Encargos Complementares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 t="str">
            <v>Cuba oval de embutir, mod.: L37, cor branca ref: DECA ou equivalente</v>
          </cell>
        </row>
        <row r="485">
          <cell r="F485" t="str">
            <v>Massa plastica para marmore/granito</v>
          </cell>
        </row>
        <row r="486">
          <cell r="F486" t="str">
            <v>Servente com Encargos Complementares</v>
          </cell>
        </row>
        <row r="487">
          <cell r="F487" t="str">
            <v>Marmorista/graniteiro com encargos complementares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 t="str">
            <v>Mictorio sifonado louca branca sem complementos</v>
          </cell>
        </row>
        <row r="492">
          <cell r="F492" t="str">
            <v>Parafuso niquelado 3 1/2" com acabamento cromado para fixar peca sanitaria, inclui porca cega, arruela e bucha de nylon tamanho S-8</v>
          </cell>
        </row>
        <row r="493">
          <cell r="F493" t="str">
            <v>Fita veda rosca em rolos de 18 mm x 10 m (L x C)</v>
          </cell>
        </row>
        <row r="494">
          <cell r="F494" t="str">
            <v>Auxiliar de encanador ou bombeiro hidráulico com encargos complementares</v>
          </cell>
        </row>
        <row r="495">
          <cell r="F495" t="str">
            <v>Encanador ou Bombeiro Hidráulico com Encargos Complementares</v>
          </cell>
        </row>
        <row r="496">
          <cell r="F496">
            <v>0</v>
          </cell>
        </row>
        <row r="497">
          <cell r="F497" t="str">
            <v>Obs.: Considerando a redução de MO indicada nas composições SINAPI 86887 e SINAPI 89985, já que não consta engate flexível e registro de pressão.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 t="str">
            <v>Acabamento para registro de gaveta de 1 ¼” a 1 ½” (GD), cromado. Ref.: Modelo 4900.C35.GD – Linha Aspen – Deca</v>
          </cell>
        </row>
        <row r="502">
          <cell r="F502" t="str">
            <v>Encanador ou Bombeiro Hidráulico com Encargos Complementares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 t="str">
            <v>Acabamento para registro de gaveta e pressão até 1” (PQ), cromado. Ref.: Modelo, 4900.C35.PQ – Linha Aspen – Deca</v>
          </cell>
        </row>
        <row r="507">
          <cell r="F507" t="str">
            <v>Encanador ou Bombeiro Hidráulico com Encargos Complementares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 t="str">
            <v>Ducha higiênica com registro e derivação, com gatilho branco e flexível de 1,2m. Ref.: Modelo 1984.C35.ACT – Linha Aspen – Deca</v>
          </cell>
        </row>
        <row r="512">
          <cell r="F512" t="str">
            <v>Encanador ou Bombeiro Hidráulico com Encargos Complementares</v>
          </cell>
        </row>
        <row r="513">
          <cell r="F513" t="str">
            <v>Auxiliar de encanador ou bombeiro hidráulico com encargos complementares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 t="str">
            <v>Engate / rabicho flexivel inox 1/2 " x 40 cm</v>
          </cell>
        </row>
        <row r="518">
          <cell r="F518" t="str">
            <v>Fita veda rosca em rolos de 18 mm x 10 m (L x C)</v>
          </cell>
        </row>
        <row r="519">
          <cell r="F519" t="str">
            <v>Encanador ou Bombeiro Hidráulico com Encargos Complementares</v>
          </cell>
        </row>
        <row r="520">
          <cell r="F520" t="str">
            <v>Servente com Encargos Complementares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 t="str">
            <v>Sifao em metal cromado para pia ou lavatorio, 1 x 1.1/2 "</v>
          </cell>
        </row>
        <row r="525">
          <cell r="F525" t="str">
            <v>Fita veda rosca em rolos de 18 mm x 10 m (L x C)</v>
          </cell>
        </row>
        <row r="526">
          <cell r="F526" t="str">
            <v>Encanador ou Bombeiro Hidráulico com Encargos Complementares</v>
          </cell>
        </row>
        <row r="527">
          <cell r="F527" t="str">
            <v>Servente com Encargos Complementares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 t="str">
            <v>Torneira de mesa para lavatório, para uso clínico e apoio à pessoa. Ref.: Deca Link 1196.CLNK</v>
          </cell>
        </row>
        <row r="532">
          <cell r="F532" t="str">
            <v>Fita veda rosca em rolos de 18 mm x 10 m (L x C)</v>
          </cell>
        </row>
        <row r="533">
          <cell r="F533" t="str">
            <v>Encanador ou Bombeiro Hidráulico com Encargos Complementares</v>
          </cell>
        </row>
        <row r="534">
          <cell r="F534" t="str">
            <v>Servente com Encargos Complementares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 t="str">
            <v>TORNEIRA CROMADA DE MESA PARA LAVATORIO TEMPORIZADA PRESSAO BICA BAIXA</v>
          </cell>
        </row>
        <row r="539">
          <cell r="F539" t="str">
            <v>Fita veda rosca em rolos de 18 mm x 10 m (L x C)</v>
          </cell>
        </row>
        <row r="540">
          <cell r="F540" t="str">
            <v>Encanador ou Bombeiro Hidráulico com Encargos Complementares</v>
          </cell>
        </row>
        <row r="541">
          <cell r="F541" t="str">
            <v>Servente com Encargos Complementares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 t="str">
            <v xml:space="preserve">Válvula de descarga 1 1/2" cromada. ref.: modelo 2565.C.112.CONF – linha Hydra Eco Conforto – Deca </v>
          </cell>
        </row>
        <row r="546">
          <cell r="F546" t="str">
            <v>Fita veda rosca em rolos de 18 mm x 50 m (L x C)</v>
          </cell>
        </row>
        <row r="547">
          <cell r="F547" t="str">
            <v>Auxiliar de encanador ou bombeiro hidráulico com encargos complementares</v>
          </cell>
        </row>
        <row r="548">
          <cell r="F548" t="str">
            <v>Encanador ou Bombeiro Hidráulico com Encargos Complementares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 t="str">
            <v>Valvula de descarga metalica, base 1 1/2 " e acabamento metalico cromado</v>
          </cell>
        </row>
        <row r="553">
          <cell r="F553" t="str">
            <v>Fita veda rosca em rolos de 18 mm x 50 m (L x C)</v>
          </cell>
        </row>
        <row r="554">
          <cell r="F554" t="str">
            <v>Auxiliar de encanador ou bombeiro hidráulico com encargos complementares</v>
          </cell>
        </row>
        <row r="555">
          <cell r="F555" t="str">
            <v>Encanador ou Bombeiro Hidráulico com Encargos Complementares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 t="str">
            <v>Valvula em metal cromado para lavatorio, 1 " sem ladrao</v>
          </cell>
        </row>
        <row r="560">
          <cell r="F560" t="str">
            <v>Fita veda rosca em rolos de 18 mm x 10 m (L x C)</v>
          </cell>
        </row>
        <row r="561">
          <cell r="F561" t="str">
            <v>Encanador ou Bombeiro Hidráulico com Encargos Complementares</v>
          </cell>
        </row>
        <row r="562">
          <cell r="F562" t="str">
            <v>Servente com Encargos Complementares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 t="str">
            <v>Valvula de descarga em metal cromado para mictorio com acionamento por pressao e fechamento automatico</v>
          </cell>
        </row>
        <row r="567">
          <cell r="F567" t="str">
            <v>Fita veda rosca em rolos de 18 mm x 50 m (L x C)</v>
          </cell>
        </row>
        <row r="568">
          <cell r="F568" t="str">
            <v>Auxiliar de encanador ou bombeiro hidráulico com encargos complementares</v>
          </cell>
        </row>
        <row r="569">
          <cell r="F569" t="str">
            <v>Encanador ou Bombeiro Hidráulico com Encargos Complementares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 t="str">
            <v>CHUVEIRO COMUM EM PLASTICO BRANCO, COM CANO, 3 TEMPERATURAS, 5500 W (110/220 V)</v>
          </cell>
        </row>
        <row r="574">
          <cell r="F574" t="str">
            <v>FITA VEDA ROSCA EM ROLOS DE 18 MM X 50 M (L X C)</v>
          </cell>
        </row>
        <row r="575">
          <cell r="F575" t="str">
            <v>Eletricista com encargos complementares</v>
          </cell>
        </row>
        <row r="576">
          <cell r="F576" t="str">
            <v>Servente com Encargos Complementares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 t="str">
            <v>Eletricista com encargos complementares</v>
          </cell>
        </row>
        <row r="581">
          <cell r="F581" t="str">
            <v>Auxiliar de eletricista com encargos complementares</v>
          </cell>
        </row>
        <row r="582">
          <cell r="F582" t="str">
            <v xml:space="preserve">Alarme de emergência audiovisual intermitente com fio. Ref. Planeta Acessível Alarme PCD ou AbaFire AFSAVPNE + AbaFire AFAMPNE 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 t="str">
            <v>Barra de apoio com comprimento de 405mm e espaçamento de 66mm da parede, barra com bitola de 32m, em aço escovado</v>
          </cell>
        </row>
        <row r="587">
          <cell r="F587" t="str">
            <v>Bucha de nylon, diametro do furo 8 mm, comprimento 40 mm, com parafuso de rosca soberba, cabeca chata, fenda simples, 4,8 x 50 mm</v>
          </cell>
        </row>
        <row r="588">
          <cell r="F588" t="str">
            <v>Pedreiro com Encargos Complementares</v>
          </cell>
        </row>
        <row r="589">
          <cell r="F589" t="str">
            <v>Servente com Encargos Complementares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 t="str">
            <v>Barra de apoio com comprimento de 705mm e espaçamento de 66mm da parede, barra com bitola de 32mm em aço escovado</v>
          </cell>
        </row>
        <row r="594">
          <cell r="F594" t="str">
            <v>Bucha de nylon, diametro do furo 8 mm, comprimento 40 mm, com parafuso de rosca soberba, cabeca chata, fenda simples, 4,8 x 50 mm</v>
          </cell>
        </row>
        <row r="595">
          <cell r="F595" t="str">
            <v>Pedreiro com Encargos Complementares</v>
          </cell>
        </row>
        <row r="596">
          <cell r="F596" t="str">
            <v>Servente com Encargos Complementares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 t="str">
            <v>Barra de apoio linha conforto com comprimento de 805mm e espaçamento de 66mm da parede, barra com bitola de 32mm em aço escovado</v>
          </cell>
        </row>
        <row r="601">
          <cell r="F601" t="str">
            <v>Bucha de nylon, diametro do furo 8 mm, comprimento 40 mm, com parafuso de rosca soberba, cabeca chata, fenda simples, 4,8 x 50 mm</v>
          </cell>
        </row>
        <row r="602">
          <cell r="F602" t="str">
            <v>Pedreiro com Encargos Complementares</v>
          </cell>
        </row>
        <row r="603">
          <cell r="F603" t="str">
            <v>Servente com Encargos Complementares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 t="str">
            <v>Pedreiro com Encargos Complementares</v>
          </cell>
        </row>
        <row r="608">
          <cell r="F608" t="str">
            <v>Servente com Encargos Complementares</v>
          </cell>
        </row>
        <row r="609">
          <cell r="F609" t="str">
            <v>Barra de apoio lateral fixa, com 303mm de comprimento, com a bitola de 32mm e em aço escovado</v>
          </cell>
        </row>
        <row r="610">
          <cell r="F610" t="str">
            <v>Bucha de nylon, diametro do furo 8 mm, comprimento 40 mm, com parafuso de rosca soberba, cabeca chata, fenda simples, 4,8 x 50 mm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 t="str">
            <v>Lavatório para instalação com coluna suspensa, para apoio à pessoa com deficiência. Ref.: Modelo L.39.17 – Linha Spot – Deca</v>
          </cell>
        </row>
        <row r="615">
          <cell r="F615" t="str">
            <v>Parafuso niquelado 3 1/2" com acabamento cromado para fixar peca sanitaria, inclui porca cega, arruela e bucha de nylon tamanho S-8</v>
          </cell>
        </row>
        <row r="616">
          <cell r="F616" t="str">
            <v>Rejunte epoxi branco</v>
          </cell>
        </row>
        <row r="617">
          <cell r="F617" t="str">
            <v>Encanador ou Bombeiro Hidráulico com Encargos Complementares</v>
          </cell>
        </row>
        <row r="618">
          <cell r="F618" t="str">
            <v>Servente com Encargos Complementares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 t="str">
            <v>Cabide, cromado. Ref.: Modelo 2060.C.FLX – Linha Flex – Deca</v>
          </cell>
        </row>
        <row r="623">
          <cell r="F623" t="str">
            <v>Fixação utilizando parafuso e bucha de nylon, somente mão de obra. af_10/2016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 t="str">
            <v>Papeleira, cromada. Ref.: Modelo 2020.C.FLX – Linha Flex – Deca</v>
          </cell>
        </row>
        <row r="628">
          <cell r="F628" t="str">
            <v>Fixação utilizando parafuso e bucha de nylon, somente mão de obra. af_10/2016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 t="str">
            <v>Auxiliar de eletricista com encargos complementares</v>
          </cell>
        </row>
        <row r="633">
          <cell r="F633" t="str">
            <v>Eletricista com encargos complementares</v>
          </cell>
        </row>
        <row r="634">
          <cell r="F634" t="str">
            <v>Argamassa traço 1:3 (cimento e areia média), preparo manual. AF_08/2014</v>
          </cell>
        </row>
        <row r="635">
          <cell r="F635" t="str">
            <v>Caixa de passagem, em PVC, de 4" x 2", para eletroduto flexivel corrugado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 t="str">
            <v>Eletricista com encargos complementares</v>
          </cell>
        </row>
        <row r="640">
          <cell r="F640" t="str">
            <v>Auxiliar de eletricista com encargos complementares</v>
          </cell>
        </row>
        <row r="641">
          <cell r="F641" t="str">
            <v>Tiro com pistola para fixação de pino Ø 1/4" em concreto, inclusive cartucho e pino</v>
          </cell>
        </row>
        <row r="642">
          <cell r="F642" t="str">
            <v>Eletrocalha perfurada (cabos elétricos) ou lisa (dados), tipo "U", de aço galvanizado eletrolítico 100 x 50 mm, fabricado em chapa #20 (0,95 mm)</v>
          </cell>
        </row>
        <row r="643">
          <cell r="F643" t="str">
            <v>Barra roscada em aço Ø 1/4", comprimento 1 m, bicromatizada ou zincada</v>
          </cell>
        </row>
        <row r="644">
          <cell r="F644" t="str">
            <v>PORCA ZINCADA, SEXTAVADA, DIAMETRO 1/4"</v>
          </cell>
        </row>
        <row r="645">
          <cell r="F645" t="str">
            <v>Arruela em aço galvanizado Ø 1/4"</v>
          </cell>
        </row>
        <row r="646">
          <cell r="F646" t="str">
            <v>Suporte suspensão vertical para eletrocalha 100 x 50 mm largura x aba</v>
          </cell>
        </row>
        <row r="647">
          <cell r="F647" t="str">
            <v>Prolongador para tirante rosqueado de 1/4" x 50 mm</v>
          </cell>
        </row>
        <row r="648">
          <cell r="F648" t="str">
            <v>Parafuso lentilha 1/4 x 1/2"</v>
          </cell>
        </row>
        <row r="649">
          <cell r="F649" t="str">
            <v>Tala auto portante para emenda 50 mm</v>
          </cell>
        </row>
        <row r="650">
          <cell r="F650" t="str">
            <v>Tampa de encaixe para eletrocalha aço galvanizado perfurada ou lisa, 100 mm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 t="str">
            <v>Eletroduto de aço com costura galvanização eletrolítica Ø 3/4"</v>
          </cell>
        </row>
        <row r="655">
          <cell r="F655" t="str">
            <v>Eletricista com encargos complementares</v>
          </cell>
        </row>
        <row r="656">
          <cell r="F656" t="str">
            <v>Auxiliar de eletricista com encargos complementares</v>
          </cell>
        </row>
        <row r="657">
          <cell r="F657" t="str">
            <v>Fixação de tubos verticais de PPR diâmetros menores ou iguais a 40 mm com abraçadeira metálica rígida tipo D 1/2", fixada em perfilado em alvenaria. af_05/2015</v>
          </cell>
        </row>
        <row r="658">
          <cell r="F658" t="str">
            <v>Luva de emenda para eletroduto, aço galvanizado, DN 20 mm (3/4''), aparente, instalada em parede - fornecimento e instalação. af_11/2016_p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 t="str">
            <v>Perfilado perfurado em aço galvanizado # 18, 38 x 38 mm</v>
          </cell>
        </row>
        <row r="663">
          <cell r="F663" t="str">
            <v>Auxiliar de eletricista com encargos complementares</v>
          </cell>
        </row>
        <row r="664">
          <cell r="F664" t="str">
            <v>Eletricista com encargos complementares</v>
          </cell>
        </row>
        <row r="665">
          <cell r="F665" t="str">
            <v>Tiro com pistola para fixação de pino Ø 1/4" em concreto, inclusive cartucho e pino</v>
          </cell>
        </row>
        <row r="666">
          <cell r="F666" t="str">
            <v>Suporte curto para perfilado em aço galvanizado # 22, 38 mm x 100 mm</v>
          </cell>
        </row>
        <row r="667">
          <cell r="F667" t="str">
            <v>Barra roscada em aço Ø 1/4", comprimento 1 m, bicromatizada ou zincada</v>
          </cell>
        </row>
        <row r="668">
          <cell r="F668" t="str">
            <v>PORCA ZINCADA, SEXTAVADA, DIAMETRO 1/4"</v>
          </cell>
        </row>
        <row r="669">
          <cell r="F669" t="str">
            <v>Arruela em aço galvanizado Ø 1/4"</v>
          </cell>
        </row>
        <row r="670">
          <cell r="F670" t="str">
            <v>Prolongador para tirante rosqueado de 1/4" x 50 mm</v>
          </cell>
        </row>
        <row r="671">
          <cell r="F671" t="str">
            <v>Parafuso lentilha 1/4 x 1/2"</v>
          </cell>
        </row>
        <row r="672">
          <cell r="F672" t="str">
            <v>Tala 4 furos para emenda 38 mm</v>
          </cell>
        </row>
        <row r="673">
          <cell r="F673" t="str">
            <v>Tampa de encaixe para perfilado em aço galvanizado 38 mm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 t="str">
            <v>Espelho / placa de 3 postos 4" x 2", para instalacao de tomadas e interruptores</v>
          </cell>
        </row>
        <row r="678">
          <cell r="F678" t="str">
            <v>Suporte de fixacao para espelho / placa 4" x 2", para 3 modulos, para instalacao de tomadas e interruptores (somente suporte)</v>
          </cell>
        </row>
        <row r="679">
          <cell r="F679" t="str">
            <v>Eletricista com encargos complementares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 t="str">
            <v>Interruptor simples 10A, 250V (apenas modulo)</v>
          </cell>
        </row>
        <row r="684">
          <cell r="F684" t="str">
            <v>Auxiliar de eletricista com encargos complementares</v>
          </cell>
        </row>
        <row r="685">
          <cell r="F685" t="str">
            <v>Eletricista com encargos complementares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 t="str">
            <v>TOMADA 2P+T 10A, 250V  (APENAS MODULO)</v>
          </cell>
        </row>
        <row r="690">
          <cell r="F690" t="str">
            <v>Auxiliar de eletricista com encargos complementares</v>
          </cell>
        </row>
        <row r="691">
          <cell r="F691" t="str">
            <v>Eletricista com encargos complementares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 t="str">
            <v>Auxiliar de eletricista com encargos complementares</v>
          </cell>
        </row>
        <row r="696">
          <cell r="F696" t="str">
            <v>Eletricista com encargos complementares</v>
          </cell>
        </row>
        <row r="697">
          <cell r="F697" t="str">
            <v>Caixa com tampa fixa em perfil para tomada em perfilado</v>
          </cell>
        </row>
        <row r="698">
          <cell r="F698" t="str">
            <v>Tomada de embutir 2 polos + terra sem placa 250 V 10 A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0</v>
          </cell>
        </row>
        <row r="702">
          <cell r="F702" t="str">
            <v>Bloco autônomo (luminária de emergência). Ref.: Aureon BLOKITO BLK 500 (9901.0000.1079.05 – Aclaramento e 9901.0000.1128.05 – balizamento)</v>
          </cell>
        </row>
        <row r="703">
          <cell r="F703" t="str">
            <v>Auxiliar de eletricista com encargos complementares</v>
          </cell>
        </row>
        <row r="704">
          <cell r="F704" t="str">
            <v>Eletricista com encargos complementares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 t="str">
            <v>Luminária de sobrepor T5 2 x 28W, ref: Intral DS-500 (cod. 08029); Lumicenter FAA20-S228</v>
          </cell>
        </row>
        <row r="709">
          <cell r="F709" t="str">
            <v>Reator eletrônico 2x28W, ref: Philips EB228A26; Philips EL214-28A26; Intral REH-T5 2x28/127-220/50-60 (cod. 02475); MarGirus PB 2X28 AF2.</v>
          </cell>
        </row>
        <row r="710">
          <cell r="F710" t="str">
            <v>Lâmpada fluorescente T5 de 28W, ref: Osram HE 28W/840 SMARTLUX; Philips TL5-28W-HE/840; GE F28W/T5/840</v>
          </cell>
        </row>
        <row r="711">
          <cell r="F711" t="str">
            <v>Cabo PP 3x2,5mm2 300/500 V, extraflexível (classe 5), com condutor de proteção, com isolação, enchimento e cobertura de PVC</v>
          </cell>
        </row>
        <row r="712">
          <cell r="F712" t="str">
            <v>Plugue (macho) com 3 polos (2P+T), para 10A</v>
          </cell>
        </row>
        <row r="713">
          <cell r="F713" t="str">
            <v>Plugue (fêmea) com 3 polos (2P+T), para 10A</v>
          </cell>
        </row>
        <row r="714">
          <cell r="F714" t="str">
            <v>Auxiliar de eletricista com encargos complementares</v>
          </cell>
        </row>
        <row r="715">
          <cell r="F715" t="str">
            <v>Eletricista com encargos complementares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 t="str">
            <v>Auxiliar de eletricista com encargos complementares</v>
          </cell>
        </row>
        <row r="720">
          <cell r="F720" t="str">
            <v>Eletricista com encargos complementares</v>
          </cell>
        </row>
        <row r="721">
          <cell r="F721" t="str">
            <v>Cabo de cobre isolado PVC 450/750V 2,5mm² resistente a chamas, livre de halogênios</v>
          </cell>
        </row>
        <row r="722">
          <cell r="F722" t="str">
            <v>Fita isolante adesiva antichama, uso ate 750 V, em rolo de 19 mm x 5 m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 t="str">
            <v>Auxiliar de eletricista com encargos complementares</v>
          </cell>
        </row>
        <row r="727">
          <cell r="F727" t="str">
            <v>Eletricista com encargos complementares</v>
          </cell>
        </row>
        <row r="728">
          <cell r="F728" t="str">
            <v>Cabo de cobre isolado PVC 450/750V 6mm² resistente a chamas, livre de halogênios</v>
          </cell>
        </row>
        <row r="729">
          <cell r="F729" t="str">
            <v>Fita isolante adesiva antichama, uso ate 750 V, em rolo de 19 mm x 5 m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 t="str">
            <v>Quadro elétrico tipo TTA completo com 30 disjuntores terminais, contemplando disjuntores, dispositovos de proteção contra surto (DPS), módulo diferencial residual (DR), borneiras, barramentos e outros itens necessários, conforme especificação</v>
          </cell>
        </row>
        <row r="734">
          <cell r="F734" t="str">
            <v>Auxiliar de eletricista com encargos complementares</v>
          </cell>
        </row>
        <row r="735">
          <cell r="F735" t="str">
            <v>Eletricista com encargos complementares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 t="str">
            <v>Eletricista com encargos complementares</v>
          </cell>
        </row>
        <row r="740">
          <cell r="F740" t="str">
            <v>Auxiliar de eletricista com encargos complementares</v>
          </cell>
        </row>
        <row r="741">
          <cell r="F741" t="str">
            <v>Exaustor axial, 1F/220V/60Hz,  vazão máxima 340 m3/h, pressão estática máxima 104 Pa. Referência Comercial: Multivac Muro150B 220V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 t="str">
            <v>Prego de aco polido com cabeca 18 x 27 (2 1/2 x 10)</v>
          </cell>
        </row>
        <row r="746">
          <cell r="F746" t="str">
            <v>Tinta asfaltica impermeabilizante dispersa em agua, para materiais cimenticios</v>
          </cell>
        </row>
        <row r="747">
          <cell r="F747" t="str">
            <v>Carpinteiro de esquadria com encargos complementares</v>
          </cell>
        </row>
        <row r="748">
          <cell r="F748" t="str">
            <v>Pedreiro com Encargos Complementares</v>
          </cell>
        </row>
        <row r="749">
          <cell r="F749" t="str">
            <v>Servente com Encargos Complementares</v>
          </cell>
        </row>
        <row r="750">
          <cell r="F750" t="str">
            <v>Argamassa traço 1:3 (cimento e areia média), preparo manual. AF_08/2014</v>
          </cell>
        </row>
        <row r="751">
          <cell r="F751" t="str">
            <v>Aduela / marco / batente para porta de 90x210cm, padrão médio - fornecimento e montagem. AF_08/2015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 t="str">
            <v>Servente com Encargos Complementares</v>
          </cell>
        </row>
        <row r="756">
          <cell r="F756" t="str">
            <v>Marceneiro com encargos complementares</v>
          </cell>
        </row>
        <row r="757">
          <cell r="F757" t="str">
            <v>Chapa de proteção em aço inox AISI 304, largura conforme projeto, 400 mm de altura, chapa com espessura de 1 mm, acabamento escovado fosco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 t="str">
            <v>DOBRADICA EM LATAO, 3 " X 2 1/2 ", E= 1,9 A 2 MM, COM ANEL, CROMADO, TAMPA BOLA, COM PARAFUSOS</v>
          </cell>
        </row>
        <row r="762">
          <cell r="F762" t="str">
            <v>PORTA DE MADEIRA, FOLHA MEDIA (NBR 15930) DE 90 X 210 CM, E = 35 MM, NUCLEO SARRAFEADO, CAPA LISA EM HDF, ACABAMENTO EM LAMINADO NATURAL PARA VERNIZ</v>
          </cell>
        </row>
        <row r="763">
          <cell r="F763" t="str">
            <v>PARAFUSO ROSCA SOBERBA ZINCADO CABECA CHATA FENDA SIMPLES 3,5 X 25 MM (1 ")</v>
          </cell>
        </row>
        <row r="764">
          <cell r="F764" t="str">
            <v>CARPINTEIRO DE ESQUADRIA COM ENCARGOS COMPLEMENTARES</v>
          </cell>
        </row>
        <row r="765">
          <cell r="F765" t="str">
            <v>SERVENTE COM ENCARGOS COMPLEMENTARES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 t="str">
            <v>DOBRADICA EM LATAO, 3 " X 2 1/2 ", E= 1,9 A 2 MM, COM ANEL, CROMADO, TAMPA BOLA, COM PARAFUSOS</v>
          </cell>
        </row>
        <row r="770">
          <cell r="F770" t="str">
            <v>Ajudante de carpinteiro com encargos complementares</v>
          </cell>
        </row>
        <row r="771">
          <cell r="F771" t="str">
            <v>Carpinteiro de esquadria com encargos complementares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 t="str">
            <v>Fechadura para porta de banheiro, com maçaneta em formato de barra, confeccionada em aço com acabamento inox polido. Ref.: MZ 270 WC Standard – Linha Standard – Papaiz</v>
          </cell>
        </row>
        <row r="776">
          <cell r="F776" t="str">
            <v>Carpinteiro de esquadria com encargos complementares</v>
          </cell>
        </row>
        <row r="777">
          <cell r="F777" t="str">
            <v>Servente com Encargos Complementares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 t="str">
            <v>Fechadura para porta externa, com maçaneta em formato de barra, confeccionada em zamac com acabamento cromado. Ref.: MZ 270 EXT Standard – Linha Standard – Papaiz</v>
          </cell>
        </row>
        <row r="782">
          <cell r="F782" t="str">
            <v>Carpinteiro de esquadria com encargos complementares</v>
          </cell>
        </row>
        <row r="783">
          <cell r="F783" t="str">
            <v>Servente com Encargos Complementares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 t="str">
            <v>Marceneiro com encargos complementares</v>
          </cell>
        </row>
        <row r="788">
          <cell r="F788" t="str">
            <v>Mola aérea para fechamento automático de portas com regulagem da velocidade de fechamento. Ref.: Mola automática – Modelo 453 - Coimbra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 t="str">
            <v>ARAME RECOZIDO 18 BWG, 1,25 MM (0,01 KG/M)</v>
          </cell>
        </row>
        <row r="793">
          <cell r="F793" t="str">
            <v>ESPACADOR / DISTANCIADOR CIRCULAR COM ENTRADA LATERAL, EM PLASTICO, PARA VERGALHAO *4,2 A 12,5* MM, COBRIMENTO 20 MM</v>
          </cell>
        </row>
        <row r="794">
          <cell r="F794" t="str">
            <v>AJUDANTE DE ARMADOR COM ENCARGOS COMPLEMENTARES</v>
          </cell>
        </row>
        <row r="795">
          <cell r="F795" t="str">
            <v>ARMADOR COM ENCARGOS COMPLEMENTARES</v>
          </cell>
        </row>
        <row r="796">
          <cell r="F796" t="str">
            <v>CORTE E DOBRA DE AÇO CA-50, DIÂMETRO DE 8,0 MM, UTILIZADO EM ESTRUTURAS DIVERSAS, EXCETO LAJES. AF_12/2015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 t="str">
            <v>Registro de gaveta em liga de cobre, bitola 1 1/2" mod: 1502.B.112 ref: DECA ou equivalente</v>
          </cell>
        </row>
        <row r="801">
          <cell r="F801" t="str">
            <v>FITA VEDA ROSCA EM ROLOS DE 18 MM X 50 M (L X C)</v>
          </cell>
        </row>
        <row r="802">
          <cell r="F802" t="str">
            <v>Encanador ou Bombeiro Hidráulico com Encargos Complementares</v>
          </cell>
        </row>
        <row r="803">
          <cell r="F803" t="str">
            <v>Auxiliar de encanador ou bombeiro hidráulico com encargos complementares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0</v>
          </cell>
        </row>
        <row r="807">
          <cell r="F807" t="str">
            <v>Cabo flexível isolado em EPR não halogenado 25 mm² 0,6 a 1 kV</v>
          </cell>
        </row>
        <row r="808">
          <cell r="F808" t="str">
            <v>Fita isolante adesiva antichama, uso ate 750 V, em rolo de 19 mm x 5 m</v>
          </cell>
        </row>
        <row r="809">
          <cell r="F809" t="str">
            <v>Auxiliar de eletricista com encargos complementares</v>
          </cell>
        </row>
        <row r="810">
          <cell r="F810" t="str">
            <v>Eletricista com encargos complementares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 t="str">
            <v>Serralheiro com encargos complementares</v>
          </cell>
        </row>
        <row r="815">
          <cell r="F815" t="str">
            <v>Auxiliar de serralheiro com encargos complementares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 t="str">
            <v>FITA VEDA ROSCA EM ROLOS DE 18 MM X 50 M (L X C)</v>
          </cell>
        </row>
        <row r="820">
          <cell r="F820" t="str">
            <v>Registro de pressão em liga de cobre, bitola 3/4" mod: 4416.202 ref: DECA ou equivalente</v>
          </cell>
        </row>
        <row r="821">
          <cell r="F821" t="str">
            <v>Auxiliar de encanador ou bombeiro hidráulico com encargos complementares</v>
          </cell>
        </row>
        <row r="822">
          <cell r="F822" t="str">
            <v>Encanador ou Bombeiro Hidráulico com Encargos Complementares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 t="str">
            <v>Registro de gaveta em liga de cobre, bitola 1" mod: 4509.302 ref: DECA ou equivalente</v>
          </cell>
        </row>
        <row r="827">
          <cell r="F827" t="str">
            <v>FITA VEDA ROSCA EM ROLOS DE 18 MM X 50 M (L X C)</v>
          </cell>
        </row>
        <row r="828">
          <cell r="F828" t="str">
            <v>Encanador ou Bombeiro Hidráulico com Encargos Complementares</v>
          </cell>
        </row>
        <row r="829">
          <cell r="F829" t="str">
            <v>Auxiliar de encanador ou bombeiro hidráulico com encargos complementares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 t="str">
            <v>Areia media - posto jazida/fornecedor (retirado na jazida, sem transporte)</v>
          </cell>
        </row>
        <row r="834">
          <cell r="F834" t="str">
            <v>Cimento Portland composto CP II-32</v>
          </cell>
        </row>
        <row r="835">
          <cell r="F835" t="str">
            <v>Pedreiro com encargos complementares</v>
          </cell>
        </row>
        <row r="836">
          <cell r="F836" t="str">
            <v>Servente com Encargos Complementares</v>
          </cell>
        </row>
        <row r="837">
          <cell r="F837" t="str">
            <v>Tampão T33 em ferro fundido, com tampa medindo 53 cm x 46 cm</v>
          </cell>
        </row>
        <row r="838">
          <cell r="F838" t="str">
            <v>TRANSPORTE COM CAMINHÃO BASCULANTE DE 6 M3, EM VIA URBANA PAVIMENTADA, DMT ATÉ 30 KM (UNIDADE: M3XKM). AF_01/2018</v>
          </cell>
        </row>
        <row r="839">
          <cell r="F839">
            <v>0</v>
          </cell>
        </row>
        <row r="840">
          <cell r="F840" t="str">
            <v>Obs.: Considerando fornecedor de areia e brita a 20 km do Senado Federal.</v>
          </cell>
        </row>
        <row r="841">
          <cell r="F84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H95"/>
  <sheetViews>
    <sheetView tabSelected="1" workbookViewId="0">
      <selection activeCell="C85" sqref="C85"/>
    </sheetView>
  </sheetViews>
  <sheetFormatPr defaultColWidth="11.42578125" defaultRowHeight="12" x14ac:dyDescent="0.2"/>
  <cols>
    <col min="1" max="1" width="30.5703125" style="20" bestFit="1" customWidth="1"/>
    <col min="2" max="2" width="90" style="20" customWidth="1"/>
    <col min="3" max="3" width="17.5703125" style="105" customWidth="1"/>
    <col min="4" max="4" width="18.85546875" style="20" customWidth="1"/>
    <col min="5" max="5" width="2.7109375" style="20" customWidth="1"/>
    <col min="6" max="6" width="43.85546875" style="20" customWidth="1"/>
    <col min="7" max="7" width="5.5703125" style="20" bestFit="1" customWidth="1"/>
    <col min="8" max="16384" width="11.42578125" style="20"/>
  </cols>
  <sheetData>
    <row r="1" spans="1:4" ht="33.75" customHeight="1" x14ac:dyDescent="0.2">
      <c r="A1" s="16" t="s">
        <v>0</v>
      </c>
      <c r="B1" s="17" t="s">
        <v>1</v>
      </c>
      <c r="C1" s="18"/>
      <c r="D1" s="19"/>
    </row>
    <row r="2" spans="1:4" ht="21" customHeight="1" x14ac:dyDescent="0.2">
      <c r="A2" s="21" t="s">
        <v>2</v>
      </c>
      <c r="B2" s="22" t="s">
        <v>156</v>
      </c>
      <c r="C2" s="22"/>
      <c r="D2" s="22"/>
    </row>
    <row r="3" spans="1:4" ht="21" customHeight="1" x14ac:dyDescent="0.2">
      <c r="A3" s="21" t="s">
        <v>147</v>
      </c>
      <c r="B3" s="22" t="s">
        <v>157</v>
      </c>
      <c r="C3" s="22"/>
      <c r="D3" s="22"/>
    </row>
    <row r="4" spans="1:4" ht="21" customHeight="1" x14ac:dyDescent="0.2">
      <c r="A4" s="21" t="s">
        <v>3</v>
      </c>
      <c r="B4" s="23" t="s">
        <v>155</v>
      </c>
      <c r="C4" s="21" t="s">
        <v>4</v>
      </c>
      <c r="D4" s="24"/>
    </row>
    <row r="5" spans="1:4" s="28" customFormat="1" ht="21.75" customHeight="1" x14ac:dyDescent="0.2">
      <c r="A5" s="25"/>
      <c r="B5" s="26"/>
      <c r="C5" s="26"/>
      <c r="D5" s="27" t="s">
        <v>5</v>
      </c>
    </row>
    <row r="6" spans="1:4" s="31" customFormat="1" x14ac:dyDescent="0.2">
      <c r="A6" s="107" t="s">
        <v>6</v>
      </c>
      <c r="B6" s="107"/>
      <c r="C6" s="29" t="s">
        <v>7</v>
      </c>
      <c r="D6" s="30" t="s">
        <v>8</v>
      </c>
    </row>
    <row r="7" spans="1:4" s="31" customFormat="1" ht="11.45" customHeight="1" x14ac:dyDescent="0.2">
      <c r="A7" s="108"/>
      <c r="B7" s="32" t="s">
        <v>9</v>
      </c>
      <c r="C7" s="33"/>
      <c r="D7" s="15">
        <v>0</v>
      </c>
    </row>
    <row r="8" spans="1:4" s="31" customFormat="1" x14ac:dyDescent="0.2">
      <c r="A8" s="108"/>
      <c r="B8" s="34" t="s">
        <v>10</v>
      </c>
      <c r="C8" s="33"/>
      <c r="D8" s="1"/>
    </row>
    <row r="9" spans="1:4" s="31" customFormat="1" ht="11.45" customHeight="1" x14ac:dyDescent="0.2">
      <c r="A9" s="108"/>
      <c r="B9" s="32" t="s">
        <v>11</v>
      </c>
      <c r="C9" s="33"/>
      <c r="D9" s="1"/>
    </row>
    <row r="10" spans="1:4" s="31" customFormat="1" ht="11.45" customHeight="1" x14ac:dyDescent="0.2">
      <c r="A10" s="108"/>
      <c r="B10" s="32" t="s">
        <v>12</v>
      </c>
      <c r="C10" s="33"/>
      <c r="D10" s="1"/>
    </row>
    <row r="11" spans="1:4" s="31" customFormat="1" ht="11.45" customHeight="1" x14ac:dyDescent="0.2">
      <c r="A11" s="108"/>
      <c r="B11" s="32" t="s">
        <v>13</v>
      </c>
      <c r="C11" s="35"/>
      <c r="D11" s="1"/>
    </row>
    <row r="12" spans="1:4" s="31" customFormat="1" ht="11.45" customHeight="1" x14ac:dyDescent="0.2">
      <c r="A12" s="108"/>
      <c r="B12" s="32" t="s">
        <v>14</v>
      </c>
      <c r="C12" s="35"/>
      <c r="D12" s="1"/>
    </row>
    <row r="13" spans="1:4" s="31" customFormat="1" ht="11.45" customHeight="1" x14ac:dyDescent="0.2">
      <c r="A13" s="108"/>
      <c r="B13" s="32" t="s">
        <v>15</v>
      </c>
      <c r="C13" s="35"/>
      <c r="D13" s="1"/>
    </row>
    <row r="14" spans="1:4" s="31" customFormat="1" ht="11.45" customHeight="1" x14ac:dyDescent="0.2">
      <c r="A14" s="108"/>
      <c r="B14" s="32" t="s">
        <v>16</v>
      </c>
      <c r="C14" s="35"/>
      <c r="D14" s="1"/>
    </row>
    <row r="15" spans="1:4" s="39" customFormat="1" x14ac:dyDescent="0.2">
      <c r="A15" s="108"/>
      <c r="B15" s="36" t="s">
        <v>17</v>
      </c>
      <c r="C15" s="37"/>
      <c r="D15" s="38">
        <f>ROUND(SUM(D7:D14),2)</f>
        <v>0</v>
      </c>
    </row>
    <row r="16" spans="1:4" ht="13.5" customHeight="1" x14ac:dyDescent="0.2">
      <c r="A16" s="107" t="s">
        <v>18</v>
      </c>
      <c r="B16" s="107"/>
      <c r="C16" s="40"/>
      <c r="D16" s="40"/>
    </row>
    <row r="17" spans="1:8" ht="13.5" customHeight="1" x14ac:dyDescent="0.2">
      <c r="A17" s="109"/>
      <c r="B17" s="32" t="s">
        <v>150</v>
      </c>
      <c r="C17" s="33"/>
      <c r="D17" s="41"/>
    </row>
    <row r="18" spans="1:8" ht="13.5" customHeight="1" x14ac:dyDescent="0.2">
      <c r="A18" s="109"/>
      <c r="B18" s="32" t="s">
        <v>149</v>
      </c>
      <c r="C18" s="33"/>
      <c r="D18" s="1"/>
    </row>
    <row r="19" spans="1:8" ht="13.5" hidden="1" customHeight="1" x14ac:dyDescent="0.2">
      <c r="A19" s="109"/>
      <c r="B19" s="32" t="s">
        <v>19</v>
      </c>
      <c r="C19" s="33"/>
      <c r="D19" s="1"/>
    </row>
    <row r="20" spans="1:8" ht="13.5" customHeight="1" x14ac:dyDescent="0.2">
      <c r="A20" s="109"/>
      <c r="B20" s="32" t="s">
        <v>20</v>
      </c>
      <c r="C20" s="33"/>
      <c r="D20" s="1"/>
    </row>
    <row r="21" spans="1:8" ht="13.5" customHeight="1" x14ac:dyDescent="0.2">
      <c r="A21" s="109"/>
      <c r="B21" s="32" t="s">
        <v>151</v>
      </c>
      <c r="C21" s="33"/>
      <c r="D21" s="1"/>
    </row>
    <row r="22" spans="1:8" ht="13.5" customHeight="1" x14ac:dyDescent="0.2">
      <c r="A22" s="109"/>
      <c r="B22" s="32" t="s">
        <v>21</v>
      </c>
      <c r="C22" s="33"/>
      <c r="D22" s="1"/>
    </row>
    <row r="23" spans="1:8" ht="13.5" hidden="1" customHeight="1" x14ac:dyDescent="0.2">
      <c r="A23" s="109"/>
      <c r="B23" s="32"/>
      <c r="C23" s="33"/>
      <c r="D23" s="1"/>
    </row>
    <row r="24" spans="1:8" ht="13.5" customHeight="1" x14ac:dyDescent="0.2">
      <c r="A24" s="109"/>
      <c r="B24" s="36" t="s">
        <v>22</v>
      </c>
      <c r="C24" s="33"/>
      <c r="D24" s="38">
        <f>ROUND(SUM(D17:D23),2)</f>
        <v>0</v>
      </c>
    </row>
    <row r="25" spans="1:8" ht="13.5" customHeight="1" x14ac:dyDescent="0.2">
      <c r="A25" s="107" t="s">
        <v>23</v>
      </c>
      <c r="B25" s="107"/>
      <c r="C25" s="42"/>
      <c r="D25" s="40"/>
      <c r="G25" s="43"/>
    </row>
    <row r="26" spans="1:8" ht="13.5" customHeight="1" x14ac:dyDescent="0.2">
      <c r="A26" s="44"/>
      <c r="B26" s="45" t="s">
        <v>24</v>
      </c>
      <c r="C26" s="33"/>
      <c r="D26" s="46"/>
      <c r="G26" s="43"/>
      <c r="H26" s="43"/>
    </row>
    <row r="27" spans="1:8" ht="13.5" customHeight="1" x14ac:dyDescent="0.2">
      <c r="A27" s="110"/>
      <c r="B27" s="32" t="s">
        <v>25</v>
      </c>
      <c r="C27" s="33"/>
      <c r="D27" s="1"/>
    </row>
    <row r="28" spans="1:8" ht="13.5" customHeight="1" x14ac:dyDescent="0.2">
      <c r="A28" s="110"/>
      <c r="B28" s="32" t="s">
        <v>26</v>
      </c>
      <c r="C28" s="33"/>
      <c r="D28" s="1"/>
    </row>
    <row r="29" spans="1:8" ht="13.5" customHeight="1" x14ac:dyDescent="0.2">
      <c r="A29" s="110"/>
      <c r="B29" s="32"/>
      <c r="C29" s="33"/>
      <c r="D29" s="1"/>
    </row>
    <row r="30" spans="1:8" ht="13.5" customHeight="1" x14ac:dyDescent="0.2">
      <c r="A30" s="110"/>
      <c r="B30" s="32"/>
      <c r="C30" s="33"/>
      <c r="D30" s="1"/>
    </row>
    <row r="31" spans="1:8" ht="13.5" customHeight="1" x14ac:dyDescent="0.2">
      <c r="A31" s="110"/>
      <c r="B31" s="36" t="s">
        <v>27</v>
      </c>
      <c r="C31" s="33"/>
      <c r="D31" s="38">
        <f>SUM(D27:D30)</f>
        <v>0</v>
      </c>
    </row>
    <row r="32" spans="1:8" ht="13.5" customHeight="1" x14ac:dyDescent="0.2">
      <c r="A32" s="107" t="s">
        <v>28</v>
      </c>
      <c r="B32" s="107"/>
      <c r="C32" s="42"/>
      <c r="D32" s="40"/>
    </row>
    <row r="33" spans="1:6" x14ac:dyDescent="0.2">
      <c r="A33" s="106" t="s">
        <v>29</v>
      </c>
      <c r="B33" s="106"/>
      <c r="C33" s="47" t="s">
        <v>7</v>
      </c>
      <c r="D33" s="48" t="s">
        <v>30</v>
      </c>
    </row>
    <row r="34" spans="1:6" ht="11.45" customHeight="1" x14ac:dyDescent="0.2">
      <c r="A34" s="108"/>
      <c r="B34" s="32" t="s">
        <v>31</v>
      </c>
      <c r="C34" s="49"/>
      <c r="D34" s="50"/>
    </row>
    <row r="35" spans="1:6" ht="11.45" customHeight="1" x14ac:dyDescent="0.2">
      <c r="A35" s="108"/>
      <c r="B35" s="32" t="s">
        <v>32</v>
      </c>
      <c r="C35" s="49"/>
      <c r="D35" s="50"/>
    </row>
    <row r="36" spans="1:6" ht="11.45" customHeight="1" x14ac:dyDescent="0.2">
      <c r="A36" s="108"/>
      <c r="B36" s="32" t="s">
        <v>33</v>
      </c>
      <c r="C36" s="49"/>
      <c r="D36" s="50"/>
    </row>
    <row r="37" spans="1:6" ht="11.45" customHeight="1" x14ac:dyDescent="0.2">
      <c r="A37" s="108"/>
      <c r="B37" s="32" t="s">
        <v>34</v>
      </c>
      <c r="C37" s="49"/>
      <c r="D37" s="50"/>
    </row>
    <row r="38" spans="1:6" ht="11.45" customHeight="1" x14ac:dyDescent="0.2">
      <c r="A38" s="108"/>
      <c r="B38" s="32" t="s">
        <v>35</v>
      </c>
      <c r="C38" s="49"/>
      <c r="D38" s="50"/>
    </row>
    <row r="39" spans="1:6" ht="11.45" customHeight="1" x14ac:dyDescent="0.2">
      <c r="A39" s="108"/>
      <c r="B39" s="32" t="s">
        <v>36</v>
      </c>
      <c r="C39" s="49"/>
      <c r="D39" s="50"/>
    </row>
    <row r="40" spans="1:6" x14ac:dyDescent="0.2">
      <c r="A40" s="108"/>
      <c r="B40" s="34" t="s">
        <v>37</v>
      </c>
      <c r="C40" s="2"/>
      <c r="D40" s="50"/>
    </row>
    <row r="41" spans="1:6" ht="12" customHeight="1" x14ac:dyDescent="0.2">
      <c r="A41" s="108"/>
      <c r="B41" s="32" t="s">
        <v>38</v>
      </c>
      <c r="C41" s="49"/>
      <c r="D41" s="50"/>
    </row>
    <row r="42" spans="1:6" s="54" customFormat="1" ht="13.9" customHeight="1" x14ac:dyDescent="0.2">
      <c r="A42" s="108"/>
      <c r="B42" s="51" t="s">
        <v>39</v>
      </c>
      <c r="C42" s="52">
        <f>SUM(C34:C41)</f>
        <v>0</v>
      </c>
      <c r="D42" s="53">
        <f>ROUND(SUM(D34:D41),2)</f>
        <v>0</v>
      </c>
      <c r="F42" s="55"/>
    </row>
    <row r="43" spans="1:6" x14ac:dyDescent="0.2">
      <c r="A43" s="106" t="s">
        <v>40</v>
      </c>
      <c r="B43" s="106"/>
      <c r="C43" s="47" t="s">
        <v>7</v>
      </c>
      <c r="D43" s="48" t="s">
        <v>30</v>
      </c>
    </row>
    <row r="44" spans="1:6" ht="11.45" customHeight="1" x14ac:dyDescent="0.2">
      <c r="A44" s="108"/>
      <c r="B44" s="32" t="s">
        <v>41</v>
      </c>
      <c r="C44" s="56"/>
      <c r="D44" s="50"/>
    </row>
    <row r="45" spans="1:6" ht="13.5" customHeight="1" x14ac:dyDescent="0.2">
      <c r="A45" s="108"/>
      <c r="B45" s="57" t="s">
        <v>42</v>
      </c>
      <c r="C45" s="56"/>
      <c r="D45" s="15"/>
      <c r="F45" s="58" t="s">
        <v>43</v>
      </c>
    </row>
    <row r="46" spans="1:6" ht="11.45" customHeight="1" x14ac:dyDescent="0.2">
      <c r="A46" s="108"/>
      <c r="B46" s="57"/>
      <c r="C46" s="59"/>
      <c r="D46" s="50"/>
    </row>
    <row r="47" spans="1:6" ht="11.45" customHeight="1" x14ac:dyDescent="0.2">
      <c r="A47" s="108"/>
      <c r="B47" s="51" t="s">
        <v>39</v>
      </c>
      <c r="C47" s="52">
        <f>SUM(C44:C46)</f>
        <v>0</v>
      </c>
      <c r="D47" s="53">
        <f>ROUND(SUM(D44:D45),2)</f>
        <v>0</v>
      </c>
    </row>
    <row r="48" spans="1:6" ht="11.45" customHeight="1" x14ac:dyDescent="0.2">
      <c r="A48" s="106" t="s">
        <v>44</v>
      </c>
      <c r="B48" s="106"/>
      <c r="C48" s="47" t="s">
        <v>7</v>
      </c>
      <c r="D48" s="48" t="s">
        <v>30</v>
      </c>
    </row>
    <row r="49" spans="1:7" ht="12" customHeight="1" x14ac:dyDescent="0.2">
      <c r="A49" s="60"/>
      <c r="B49" s="61" t="s">
        <v>45</v>
      </c>
      <c r="C49" s="62"/>
      <c r="D49" s="50"/>
      <c r="F49" s="63" t="s">
        <v>46</v>
      </c>
      <c r="G49" s="16"/>
    </row>
    <row r="50" spans="1:7" ht="11.45" customHeight="1" x14ac:dyDescent="0.2">
      <c r="A50" s="60"/>
      <c r="B50" s="57" t="s">
        <v>47</v>
      </c>
      <c r="C50" s="62"/>
      <c r="D50" s="50"/>
      <c r="F50" s="63" t="s">
        <v>48</v>
      </c>
      <c r="G50" s="64"/>
    </row>
    <row r="51" spans="1:7" ht="11.45" customHeight="1" x14ac:dyDescent="0.2">
      <c r="A51" s="60"/>
      <c r="B51" s="51" t="s">
        <v>39</v>
      </c>
      <c r="C51" s="52">
        <f>SUM(C49:C50)</f>
        <v>0</v>
      </c>
      <c r="D51" s="53">
        <f>ROUND(SUM(D49:D50),2)</f>
        <v>0</v>
      </c>
    </row>
    <row r="52" spans="1:7" ht="11.45" customHeight="1" x14ac:dyDescent="0.2">
      <c r="A52" s="106" t="s">
        <v>49</v>
      </c>
      <c r="B52" s="106"/>
      <c r="C52" s="47" t="s">
        <v>7</v>
      </c>
      <c r="D52" s="48" t="s">
        <v>30</v>
      </c>
    </row>
    <row r="53" spans="1:7" ht="11.45" customHeight="1" x14ac:dyDescent="0.2">
      <c r="A53" s="108"/>
      <c r="B53" s="32" t="s">
        <v>50</v>
      </c>
      <c r="C53" s="65"/>
      <c r="D53" s="50"/>
      <c r="F53" s="63" t="s">
        <v>51</v>
      </c>
      <c r="G53" s="66"/>
    </row>
    <row r="54" spans="1:7" ht="11.45" customHeight="1" x14ac:dyDescent="0.2">
      <c r="A54" s="108"/>
      <c r="B54" s="57" t="s">
        <v>52</v>
      </c>
      <c r="C54" s="49"/>
      <c r="D54" s="15"/>
      <c r="F54" s="63" t="s">
        <v>53</v>
      </c>
      <c r="G54" s="66"/>
    </row>
    <row r="55" spans="1:7" ht="11.45" customHeight="1" x14ac:dyDescent="0.2">
      <c r="A55" s="108"/>
      <c r="B55" s="32" t="s">
        <v>54</v>
      </c>
      <c r="C55" s="62"/>
      <c r="D55" s="50"/>
      <c r="F55" s="63" t="s">
        <v>55</v>
      </c>
      <c r="G55" s="66"/>
    </row>
    <row r="56" spans="1:7" ht="11.45" customHeight="1" x14ac:dyDescent="0.2">
      <c r="A56" s="108"/>
      <c r="B56" s="57" t="s">
        <v>56</v>
      </c>
      <c r="C56" s="62"/>
      <c r="D56" s="15"/>
    </row>
    <row r="57" spans="1:7" ht="11.45" customHeight="1" x14ac:dyDescent="0.2">
      <c r="A57" s="108"/>
      <c r="B57" s="61" t="s">
        <v>57</v>
      </c>
      <c r="C57" s="62">
        <f>ROUND((((1+(1/12)+(1/12)+(1/3*1/12))*0.4)*0.08)*1,7)</f>
        <v>3.8222199999999998E-2</v>
      </c>
      <c r="D57" s="50">
        <f>C57*(D$15-D$13)</f>
        <v>0</v>
      </c>
    </row>
    <row r="58" spans="1:7" ht="11.45" customHeight="1" x14ac:dyDescent="0.2">
      <c r="A58" s="108"/>
      <c r="B58" s="51" t="s">
        <v>39</v>
      </c>
      <c r="C58" s="52">
        <f>SUM(C53:C57)</f>
        <v>3.8222199999999998E-2</v>
      </c>
      <c r="D58" s="53">
        <f>ROUND(SUM(D53:D57),2)</f>
        <v>0</v>
      </c>
    </row>
    <row r="59" spans="1:7" ht="11.45" customHeight="1" x14ac:dyDescent="0.2">
      <c r="A59" s="106" t="s">
        <v>58</v>
      </c>
      <c r="B59" s="106"/>
      <c r="C59" s="47"/>
      <c r="D59" s="48"/>
      <c r="F59" s="67"/>
    </row>
    <row r="60" spans="1:7" ht="11.45" customHeight="1" x14ac:dyDescent="0.2">
      <c r="A60" s="108"/>
      <c r="B60" s="68" t="s">
        <v>59</v>
      </c>
      <c r="C60" s="56"/>
      <c r="D60" s="15"/>
    </row>
    <row r="61" spans="1:7" ht="11.45" customHeight="1" x14ac:dyDescent="0.2">
      <c r="A61" s="108"/>
      <c r="B61" s="32" t="s">
        <v>60</v>
      </c>
      <c r="C61" s="56"/>
      <c r="D61" s="15"/>
    </row>
    <row r="62" spans="1:7" ht="11.45" customHeight="1" x14ac:dyDescent="0.2">
      <c r="A62" s="108"/>
      <c r="B62" s="32" t="s">
        <v>61</v>
      </c>
      <c r="C62" s="56"/>
      <c r="D62" s="15"/>
      <c r="F62" s="63" t="s">
        <v>62</v>
      </c>
      <c r="G62" s="69"/>
    </row>
    <row r="63" spans="1:7" ht="11.45" customHeight="1" x14ac:dyDescent="0.2">
      <c r="A63" s="108"/>
      <c r="B63" s="32" t="s">
        <v>63</v>
      </c>
      <c r="C63" s="56"/>
      <c r="D63" s="15"/>
      <c r="F63" s="63" t="s">
        <v>64</v>
      </c>
      <c r="G63" s="69"/>
    </row>
    <row r="64" spans="1:7" ht="11.45" customHeight="1" x14ac:dyDescent="0.2">
      <c r="A64" s="108"/>
      <c r="B64" s="32" t="s">
        <v>65</v>
      </c>
      <c r="C64" s="56"/>
      <c r="D64" s="15"/>
      <c r="F64" s="63" t="s">
        <v>66</v>
      </c>
      <c r="G64" s="66"/>
    </row>
    <row r="65" spans="1:7" ht="11.45" customHeight="1" x14ac:dyDescent="0.2">
      <c r="A65" s="108"/>
      <c r="B65" s="32" t="s">
        <v>67</v>
      </c>
      <c r="C65" s="56"/>
      <c r="D65" s="15"/>
      <c r="F65" s="63" t="s">
        <v>68</v>
      </c>
      <c r="G65" s="69"/>
    </row>
    <row r="66" spans="1:7" ht="11.45" customHeight="1" x14ac:dyDescent="0.2">
      <c r="A66" s="108"/>
      <c r="B66" s="36" t="s">
        <v>69</v>
      </c>
      <c r="C66" s="70">
        <f>SUM(C60:C65)</f>
        <v>0</v>
      </c>
      <c r="D66" s="46"/>
      <c r="F66" s="63" t="s">
        <v>70</v>
      </c>
      <c r="G66" s="69"/>
    </row>
    <row r="67" spans="1:7" ht="11.45" customHeight="1" x14ac:dyDescent="0.2">
      <c r="A67" s="108"/>
      <c r="B67" s="57" t="s">
        <v>71</v>
      </c>
      <c r="C67" s="70">
        <f>ROUND(C66*C42,7)</f>
        <v>0</v>
      </c>
      <c r="D67" s="50"/>
      <c r="F67" s="63" t="s">
        <v>72</v>
      </c>
      <c r="G67" s="66"/>
    </row>
    <row r="68" spans="1:7" ht="11.45" customHeight="1" x14ac:dyDescent="0.2">
      <c r="A68" s="108"/>
      <c r="B68" s="51" t="s">
        <v>39</v>
      </c>
      <c r="C68" s="71">
        <f>C66+C67</f>
        <v>0</v>
      </c>
      <c r="D68" s="53">
        <f>ROUND(D66+D67,2)</f>
        <v>0</v>
      </c>
    </row>
    <row r="69" spans="1:7" ht="21" customHeight="1" x14ac:dyDescent="0.2">
      <c r="A69" s="107" t="s">
        <v>73</v>
      </c>
      <c r="B69" s="107"/>
      <c r="C69" s="42"/>
      <c r="D69" s="42"/>
    </row>
    <row r="70" spans="1:7" ht="11.45" customHeight="1" x14ac:dyDescent="0.2">
      <c r="A70" s="72">
        <v>4</v>
      </c>
      <c r="B70" s="16" t="s">
        <v>74</v>
      </c>
      <c r="C70" s="73"/>
      <c r="D70" s="50"/>
    </row>
    <row r="71" spans="1:7" ht="11.45" customHeight="1" x14ac:dyDescent="0.2">
      <c r="A71" s="72" t="s">
        <v>75</v>
      </c>
      <c r="B71" s="74" t="s">
        <v>76</v>
      </c>
      <c r="C71" s="75">
        <f>C42</f>
        <v>0</v>
      </c>
      <c r="D71" s="76">
        <f>D42</f>
        <v>0</v>
      </c>
    </row>
    <row r="72" spans="1:7" ht="11.45" customHeight="1" x14ac:dyDescent="0.2">
      <c r="A72" s="72" t="s">
        <v>77</v>
      </c>
      <c r="B72" s="60" t="s">
        <v>78</v>
      </c>
      <c r="C72" s="75">
        <f>C47</f>
        <v>0</v>
      </c>
      <c r="D72" s="76">
        <f>D47</f>
        <v>0</v>
      </c>
    </row>
    <row r="73" spans="1:7" ht="11.45" customHeight="1" x14ac:dyDescent="0.2">
      <c r="A73" s="72" t="s">
        <v>79</v>
      </c>
      <c r="B73" s="60" t="s">
        <v>80</v>
      </c>
      <c r="C73" s="75">
        <f>C51</f>
        <v>0</v>
      </c>
      <c r="D73" s="76">
        <f>D51</f>
        <v>0</v>
      </c>
    </row>
    <row r="74" spans="1:7" ht="11.45" customHeight="1" x14ac:dyDescent="0.2">
      <c r="A74" s="72" t="s">
        <v>81</v>
      </c>
      <c r="B74" s="60" t="s">
        <v>82</v>
      </c>
      <c r="C74" s="75">
        <f>C58</f>
        <v>3.8222199999999998E-2</v>
      </c>
      <c r="D74" s="76">
        <f>D58</f>
        <v>0</v>
      </c>
    </row>
    <row r="75" spans="1:7" ht="11.45" customHeight="1" x14ac:dyDescent="0.2">
      <c r="A75" s="72" t="s">
        <v>83</v>
      </c>
      <c r="B75" s="60" t="s">
        <v>84</v>
      </c>
      <c r="C75" s="75">
        <f>C68</f>
        <v>0</v>
      </c>
      <c r="D75" s="76">
        <f>D68</f>
        <v>0</v>
      </c>
    </row>
    <row r="76" spans="1:7" ht="11.45" customHeight="1" x14ac:dyDescent="0.2">
      <c r="A76" s="60"/>
      <c r="B76" s="51" t="s">
        <v>39</v>
      </c>
      <c r="C76" s="77">
        <f>SUM(C71:C75)</f>
        <v>3.8222199999999998E-2</v>
      </c>
      <c r="D76" s="78">
        <f>SUM(D71:D75)</f>
        <v>0</v>
      </c>
    </row>
    <row r="77" spans="1:7" ht="11.45" customHeight="1" x14ac:dyDescent="0.2">
      <c r="A77" s="60"/>
      <c r="B77" s="79"/>
      <c r="C77" s="80"/>
      <c r="D77" s="81"/>
    </row>
    <row r="78" spans="1:7" ht="11.45" customHeight="1" x14ac:dyDescent="0.2">
      <c r="A78" s="60"/>
      <c r="B78" s="51" t="s">
        <v>85</v>
      </c>
      <c r="C78" s="82"/>
      <c r="D78" s="83">
        <f>ROUND(D15+D24+D31+D76,2)</f>
        <v>0</v>
      </c>
    </row>
    <row r="79" spans="1:7" ht="14.45" customHeight="1" x14ac:dyDescent="0.2">
      <c r="A79" s="107" t="s">
        <v>86</v>
      </c>
      <c r="B79" s="107"/>
      <c r="C79" s="84"/>
      <c r="D79" s="84"/>
    </row>
    <row r="80" spans="1:7" ht="11.45" customHeight="1" x14ac:dyDescent="0.2">
      <c r="A80" s="72">
        <v>5</v>
      </c>
      <c r="B80" s="57"/>
      <c r="C80" s="47" t="s">
        <v>7</v>
      </c>
      <c r="D80" s="48" t="s">
        <v>30</v>
      </c>
    </row>
    <row r="81" spans="1:7" ht="11.45" customHeight="1" x14ac:dyDescent="0.2">
      <c r="A81" s="72" t="s">
        <v>87</v>
      </c>
      <c r="B81" s="85" t="s">
        <v>88</v>
      </c>
      <c r="C81" s="3"/>
      <c r="D81" s="50"/>
      <c r="E81" s="86"/>
    </row>
    <row r="82" spans="1:7" ht="11.45" customHeight="1" x14ac:dyDescent="0.2">
      <c r="A82" s="72" t="s">
        <v>89</v>
      </c>
      <c r="B82" s="87" t="s">
        <v>90</v>
      </c>
      <c r="C82" s="75"/>
      <c r="D82" s="50"/>
      <c r="E82" s="88"/>
    </row>
    <row r="83" spans="1:7" ht="11.45" customHeight="1" x14ac:dyDescent="0.2">
      <c r="A83" s="89" t="s">
        <v>91</v>
      </c>
      <c r="B83" s="87" t="s">
        <v>92</v>
      </c>
      <c r="C83" s="75"/>
      <c r="D83" s="90"/>
      <c r="E83" s="86"/>
    </row>
    <row r="84" spans="1:7" ht="11.45" customHeight="1" x14ac:dyDescent="0.2">
      <c r="A84" s="111" t="s">
        <v>93</v>
      </c>
      <c r="B84" s="91" t="s">
        <v>94</v>
      </c>
      <c r="C84" s="92"/>
      <c r="D84" s="93"/>
      <c r="E84" s="86"/>
    </row>
    <row r="85" spans="1:7" ht="11.45" customHeight="1" x14ac:dyDescent="0.2">
      <c r="A85" s="112"/>
      <c r="B85" s="91" t="s">
        <v>95</v>
      </c>
      <c r="C85" s="94"/>
      <c r="D85" s="93"/>
      <c r="E85" s="86"/>
    </row>
    <row r="86" spans="1:7" ht="11.45" customHeight="1" x14ac:dyDescent="0.2">
      <c r="A86" s="72" t="s">
        <v>96</v>
      </c>
      <c r="B86" s="32" t="s">
        <v>97</v>
      </c>
      <c r="C86" s="92"/>
      <c r="D86" s="93"/>
      <c r="E86" s="86"/>
    </row>
    <row r="87" spans="1:7" x14ac:dyDescent="0.2">
      <c r="A87" s="72" t="s">
        <v>98</v>
      </c>
      <c r="B87" s="32" t="s">
        <v>99</v>
      </c>
      <c r="C87" s="92"/>
      <c r="D87" s="93"/>
    </row>
    <row r="88" spans="1:7" x14ac:dyDescent="0.2">
      <c r="A88" s="72" t="s">
        <v>100</v>
      </c>
      <c r="B88" s="61" t="s">
        <v>101</v>
      </c>
      <c r="C88" s="92"/>
      <c r="D88" s="50"/>
    </row>
    <row r="89" spans="1:7" x14ac:dyDescent="0.2">
      <c r="A89" s="72"/>
      <c r="B89" s="85"/>
      <c r="C89" s="3"/>
      <c r="D89" s="50"/>
      <c r="E89" s="86"/>
    </row>
    <row r="90" spans="1:7" s="97" customFormat="1" ht="15" x14ac:dyDescent="0.2">
      <c r="A90" s="95"/>
      <c r="B90" s="51" t="s">
        <v>102</v>
      </c>
      <c r="C90" s="71">
        <f>SUM(C81:C89)</f>
        <v>0</v>
      </c>
      <c r="D90" s="96">
        <f>ROUND(SUM(D81:D83),2)</f>
        <v>0</v>
      </c>
    </row>
    <row r="91" spans="1:7" s="97" customFormat="1" ht="13.15" customHeight="1" x14ac:dyDescent="0.2">
      <c r="A91" s="98"/>
      <c r="B91" s="98"/>
      <c r="C91" s="98"/>
      <c r="D91" s="98"/>
    </row>
    <row r="92" spans="1:7" ht="18" customHeight="1" x14ac:dyDescent="0.2">
      <c r="A92" s="99" t="s">
        <v>103</v>
      </c>
      <c r="B92" s="100"/>
      <c r="C92" s="47" t="s">
        <v>104</v>
      </c>
      <c r="D92" s="48" t="s">
        <v>30</v>
      </c>
      <c r="F92" s="67"/>
    </row>
    <row r="93" spans="1:7" ht="16.5" customHeight="1" x14ac:dyDescent="0.2">
      <c r="A93" s="101"/>
      <c r="B93" s="102" t="s">
        <v>105</v>
      </c>
      <c r="C93" s="103">
        <v>1</v>
      </c>
      <c r="D93" s="104">
        <f>ROUND(($D$78+$D$81+$D$82)/(1-$C$83),2)</f>
        <v>0</v>
      </c>
      <c r="G93" s="43"/>
    </row>
    <row r="95" spans="1:7" x14ac:dyDescent="0.2">
      <c r="D95" s="67"/>
    </row>
  </sheetData>
  <mergeCells count="19">
    <mergeCell ref="A84:A85"/>
    <mergeCell ref="A52:B52"/>
    <mergeCell ref="A53:A58"/>
    <mergeCell ref="A59:B59"/>
    <mergeCell ref="A60:A68"/>
    <mergeCell ref="A69:B69"/>
    <mergeCell ref="A79:B79"/>
    <mergeCell ref="A48:B48"/>
    <mergeCell ref="A6:B6"/>
    <mergeCell ref="A7:A15"/>
    <mergeCell ref="A16:B16"/>
    <mergeCell ref="A17:A24"/>
    <mergeCell ref="A25:B25"/>
    <mergeCell ref="A27:A31"/>
    <mergeCell ref="A32:B32"/>
    <mergeCell ref="A33:B33"/>
    <mergeCell ref="A34:A42"/>
    <mergeCell ref="A43:B43"/>
    <mergeCell ref="A44:A47"/>
  </mergeCells>
  <printOptions horizontalCentered="1"/>
  <pageMargins left="0.55118110236220474" right="0.19685039370078741" top="0.59055118110236227" bottom="0.47244094488188981" header="0.23622047244094491" footer="0.19685039370078741"/>
  <pageSetup paperSize="9" scale="62" orientation="portrait" r:id="rId1"/>
  <headerFooter alignWithMargins="0">
    <oddHeader xml:space="preserve">&amp;LSENADO FEDERAL
SECRETARIA DE ADMINISTRAÇÃO DE CONTRATAÇÕES - SADCON
COORDENAÇÃO DE CONTROLE E VALIDAÇÃO DE PROCESSOS - COCVAP&amp;R
</oddHeader>
    <oddFooter>&amp;RCritério de Arredondamento:
Ato nº 20/2010 - PRSECR</oddFooter>
  </headerFooter>
  <ignoredErrors>
    <ignoredError sqref="D9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workbookViewId="0">
      <selection activeCell="C51" sqref="C51"/>
    </sheetView>
  </sheetViews>
  <sheetFormatPr defaultRowHeight="12.75" x14ac:dyDescent="0.2"/>
  <cols>
    <col min="1" max="1" width="7.5703125" style="5" bestFit="1" customWidth="1"/>
    <col min="2" max="2" width="43.5703125" style="4" bestFit="1" customWidth="1"/>
    <col min="3" max="3" width="49.42578125" style="4" bestFit="1" customWidth="1"/>
    <col min="4" max="4" width="11.7109375" style="6" bestFit="1" customWidth="1"/>
    <col min="5" max="5" width="9" style="4" bestFit="1" customWidth="1"/>
    <col min="6" max="7" width="14.42578125" style="4" customWidth="1"/>
    <col min="8" max="8" width="17.42578125" style="4" bestFit="1" customWidth="1"/>
  </cols>
  <sheetData>
    <row r="1" spans="1:8" x14ac:dyDescent="0.2">
      <c r="H1" s="10" t="s">
        <v>148</v>
      </c>
    </row>
    <row r="2" spans="1:8" ht="45" x14ac:dyDescent="0.2">
      <c r="A2" s="7" t="s">
        <v>106</v>
      </c>
      <c r="B2" s="7" t="s">
        <v>121</v>
      </c>
      <c r="C2" s="7" t="s">
        <v>122</v>
      </c>
      <c r="D2" s="8" t="s">
        <v>123</v>
      </c>
      <c r="E2" s="9" t="s">
        <v>152</v>
      </c>
      <c r="F2" s="9" t="s">
        <v>153</v>
      </c>
      <c r="G2" s="9" t="s">
        <v>154</v>
      </c>
      <c r="H2" s="9" t="s">
        <v>12</v>
      </c>
    </row>
    <row r="3" spans="1:8" x14ac:dyDescent="0.2">
      <c r="A3" s="5" t="s">
        <v>107</v>
      </c>
      <c r="B3" s="4" t="s">
        <v>124</v>
      </c>
      <c r="C3" s="4" t="s">
        <v>127</v>
      </c>
      <c r="D3" s="6" t="e">
        <f>VLOOKUP($A3,#REF!,5,0)</f>
        <v>#REF!</v>
      </c>
      <c r="E3" s="4" t="e">
        <f>VLOOKUP($A3,#REF!,7,0)</f>
        <v>#REF!</v>
      </c>
      <c r="F3" s="4">
        <v>200</v>
      </c>
      <c r="G3" s="4">
        <f>2*22</f>
        <v>44</v>
      </c>
      <c r="H3" s="11" t="e">
        <f t="shared" ref="H3:H14" si="0">D3/F3*60/52.5*40%*G3</f>
        <v>#REF!</v>
      </c>
    </row>
    <row r="4" spans="1:8" x14ac:dyDescent="0.2">
      <c r="A4" s="5" t="s">
        <v>108</v>
      </c>
      <c r="B4" s="4" t="s">
        <v>124</v>
      </c>
      <c r="C4" s="4" t="s">
        <v>128</v>
      </c>
      <c r="D4" s="6" t="e">
        <f>VLOOKUP($A4,#REF!,5,0)</f>
        <v>#REF!</v>
      </c>
      <c r="E4" s="4" t="e">
        <f>VLOOKUP($A4,#REF!,7,0)</f>
        <v>#REF!</v>
      </c>
      <c r="F4" s="4">
        <v>200</v>
      </c>
      <c r="G4" s="4">
        <f>22*7</f>
        <v>154</v>
      </c>
      <c r="H4" s="11" t="e">
        <f t="shared" si="0"/>
        <v>#REF!</v>
      </c>
    </row>
    <row r="5" spans="1:8" x14ac:dyDescent="0.2">
      <c r="A5" s="5" t="s">
        <v>109</v>
      </c>
      <c r="B5" s="4" t="s">
        <v>125</v>
      </c>
      <c r="C5" s="4" t="s">
        <v>126</v>
      </c>
      <c r="D5" s="6" t="e">
        <f>VLOOKUP($A5,#REF!,5,0)</f>
        <v>#REF!</v>
      </c>
      <c r="E5" s="4" t="e">
        <f>VLOOKUP($A5,#REF!,7,0)</f>
        <v>#REF!</v>
      </c>
      <c r="F5" s="4">
        <v>150</v>
      </c>
      <c r="G5" s="4">
        <f>22*2</f>
        <v>44</v>
      </c>
      <c r="H5" s="11" t="e">
        <f t="shared" si="0"/>
        <v>#REF!</v>
      </c>
    </row>
    <row r="6" spans="1:8" x14ac:dyDescent="0.2">
      <c r="A6" s="5" t="s">
        <v>110</v>
      </c>
      <c r="B6" s="4" t="s">
        <v>129</v>
      </c>
      <c r="C6" s="4" t="s">
        <v>130</v>
      </c>
      <c r="D6" s="6" t="e">
        <f>VLOOKUP($A6,#REF!,5,0)</f>
        <v>#REF!</v>
      </c>
      <c r="E6" s="4" t="e">
        <f>VLOOKUP($A6,#REF!,7,0)</f>
        <v>#REF!</v>
      </c>
      <c r="F6" s="4">
        <v>150</v>
      </c>
      <c r="G6" s="4">
        <f>22*2</f>
        <v>44</v>
      </c>
      <c r="H6" s="11" t="e">
        <f t="shared" si="0"/>
        <v>#REF!</v>
      </c>
    </row>
    <row r="7" spans="1:8" x14ac:dyDescent="0.2">
      <c r="A7" s="5" t="s">
        <v>111</v>
      </c>
      <c r="B7" s="4" t="s">
        <v>131</v>
      </c>
      <c r="C7" s="4" t="s">
        <v>132</v>
      </c>
      <c r="D7" s="6" t="e">
        <f>VLOOKUP($A7,#REF!,5,0)</f>
        <v>#REF!</v>
      </c>
      <c r="E7" s="4" t="e">
        <f>VLOOKUP($A7,#REF!,7,0)</f>
        <v>#REF!</v>
      </c>
      <c r="F7" s="4">
        <v>180</v>
      </c>
      <c r="G7" s="4">
        <f>26*2</f>
        <v>52</v>
      </c>
      <c r="H7" s="11" t="e">
        <f t="shared" si="0"/>
        <v>#REF!</v>
      </c>
    </row>
    <row r="8" spans="1:8" x14ac:dyDescent="0.2">
      <c r="A8" s="12" t="s">
        <v>112</v>
      </c>
      <c r="B8" s="13" t="s">
        <v>131</v>
      </c>
      <c r="C8" s="13" t="s">
        <v>133</v>
      </c>
      <c r="D8" s="14" t="e">
        <f>VLOOKUP($A8,#REF!,5,0)</f>
        <v>#REF!</v>
      </c>
      <c r="E8" s="13" t="e">
        <f>VLOOKUP($A8,#REF!,7,0)</f>
        <v>#REF!</v>
      </c>
      <c r="F8" s="13">
        <v>70</v>
      </c>
      <c r="G8" s="13">
        <v>50</v>
      </c>
      <c r="H8" s="11" t="e">
        <f t="shared" si="0"/>
        <v>#REF!</v>
      </c>
    </row>
    <row r="9" spans="1:8" x14ac:dyDescent="0.2">
      <c r="A9" s="5" t="s">
        <v>113</v>
      </c>
      <c r="B9" s="4" t="s">
        <v>134</v>
      </c>
      <c r="C9" s="4" t="s">
        <v>130</v>
      </c>
      <c r="D9" s="6" t="e">
        <f>VLOOKUP($A9,#REF!,5,0)</f>
        <v>#REF!</v>
      </c>
      <c r="E9" s="4" t="e">
        <f>VLOOKUP($A9,#REF!,7,0)</f>
        <v>#REF!</v>
      </c>
      <c r="F9" s="4">
        <v>150</v>
      </c>
      <c r="G9" s="4">
        <f>22*2</f>
        <v>44</v>
      </c>
      <c r="H9" s="11" t="e">
        <f t="shared" si="0"/>
        <v>#REF!</v>
      </c>
    </row>
    <row r="10" spans="1:8" x14ac:dyDescent="0.2">
      <c r="A10" s="5" t="s">
        <v>114</v>
      </c>
      <c r="B10" s="4" t="s">
        <v>135</v>
      </c>
      <c r="C10" s="4" t="s">
        <v>136</v>
      </c>
      <c r="D10" s="6" t="e">
        <f>VLOOKUP($A10,#REF!,5,0)</f>
        <v>#REF!</v>
      </c>
      <c r="E10" s="4" t="e">
        <f>VLOOKUP($A10,#REF!,7,0)</f>
        <v>#REF!</v>
      </c>
      <c r="F10" s="4">
        <v>150</v>
      </c>
      <c r="G10" s="4">
        <f>1*22</f>
        <v>22</v>
      </c>
      <c r="H10" s="11" t="e">
        <f t="shared" si="0"/>
        <v>#REF!</v>
      </c>
    </row>
    <row r="11" spans="1:8" x14ac:dyDescent="0.2">
      <c r="A11" s="5" t="s">
        <v>115</v>
      </c>
      <c r="B11" s="4" t="s">
        <v>137</v>
      </c>
      <c r="C11" s="4" t="s">
        <v>138</v>
      </c>
      <c r="D11" s="6" t="e">
        <f>VLOOKUP($A11,#REF!,5,0)</f>
        <v>#REF!</v>
      </c>
      <c r="E11" s="4" t="e">
        <f>VLOOKUP($A11,#REF!,7,0)</f>
        <v>#REF!</v>
      </c>
      <c r="F11" s="4">
        <v>150</v>
      </c>
      <c r="G11" s="4">
        <f>5*22</f>
        <v>110</v>
      </c>
      <c r="H11" s="11" t="e">
        <f t="shared" si="0"/>
        <v>#REF!</v>
      </c>
    </row>
    <row r="12" spans="1:8" x14ac:dyDescent="0.2">
      <c r="A12" s="5" t="s">
        <v>116</v>
      </c>
      <c r="B12" s="4" t="s">
        <v>137</v>
      </c>
      <c r="C12" s="4" t="s">
        <v>130</v>
      </c>
      <c r="D12" s="6" t="e">
        <f>VLOOKUP($A12,#REF!,5,0)</f>
        <v>#REF!</v>
      </c>
      <c r="E12" s="4" t="e">
        <f>VLOOKUP($A12,#REF!,7,0)</f>
        <v>#REF!</v>
      </c>
      <c r="F12" s="4">
        <v>150</v>
      </c>
      <c r="G12" s="4">
        <f>22*2</f>
        <v>44</v>
      </c>
      <c r="H12" s="11" t="e">
        <f t="shared" si="0"/>
        <v>#REF!</v>
      </c>
    </row>
    <row r="13" spans="1:8" x14ac:dyDescent="0.2">
      <c r="A13" s="5" t="s">
        <v>117</v>
      </c>
      <c r="B13" s="4" t="s">
        <v>137</v>
      </c>
      <c r="C13" s="4" t="s">
        <v>139</v>
      </c>
      <c r="D13" s="6" t="e">
        <f>VLOOKUP($A13,#REF!,5,0)</f>
        <v>#REF!</v>
      </c>
      <c r="E13" s="4" t="e">
        <f>VLOOKUP($A13,#REF!,7,0)</f>
        <v>#REF!</v>
      </c>
      <c r="F13" s="4">
        <v>150</v>
      </c>
      <c r="G13" s="4">
        <f>5*4</f>
        <v>20</v>
      </c>
      <c r="H13" s="11" t="e">
        <f t="shared" si="0"/>
        <v>#REF!</v>
      </c>
    </row>
    <row r="14" spans="1:8" x14ac:dyDescent="0.2">
      <c r="A14" s="5" t="s">
        <v>118</v>
      </c>
      <c r="B14" s="4" t="s">
        <v>137</v>
      </c>
      <c r="C14" s="4" t="s">
        <v>140</v>
      </c>
      <c r="D14" s="6" t="e">
        <f>VLOOKUP($A14,#REF!,5,0)</f>
        <v>#REF!</v>
      </c>
      <c r="E14" s="4" t="e">
        <f>VLOOKUP($A14,#REF!,7,0)</f>
        <v>#REF!</v>
      </c>
      <c r="F14" s="4">
        <v>150</v>
      </c>
      <c r="G14" s="4">
        <f>2*4</f>
        <v>8</v>
      </c>
      <c r="H14" s="11" t="e">
        <f t="shared" si="0"/>
        <v>#REF!</v>
      </c>
    </row>
    <row r="15" spans="1:8" x14ac:dyDescent="0.2">
      <c r="A15" s="5" t="s">
        <v>119</v>
      </c>
      <c r="B15" s="4" t="s">
        <v>141</v>
      </c>
      <c r="C15" s="4" t="s">
        <v>130</v>
      </c>
      <c r="D15" s="6" t="e">
        <f>VLOOKUP($A15,#REF!,5,0)</f>
        <v>#REF!</v>
      </c>
      <c r="E15" s="4" t="e">
        <f>VLOOKUP($A15,#REF!,7,0)</f>
        <v>#REF!</v>
      </c>
      <c r="F15" s="4">
        <v>150</v>
      </c>
      <c r="G15" s="4">
        <f>22*2</f>
        <v>44</v>
      </c>
      <c r="H15" s="11" t="e">
        <f t="shared" ref="H15:H17" si="1">D15/F15*60/52.5*40%*G15</f>
        <v>#REF!</v>
      </c>
    </row>
    <row r="16" spans="1:8" x14ac:dyDescent="0.2">
      <c r="A16" s="5" t="s">
        <v>120</v>
      </c>
      <c r="B16" s="4" t="s">
        <v>142</v>
      </c>
      <c r="C16" s="4" t="s">
        <v>143</v>
      </c>
      <c r="D16" s="6" t="e">
        <f>VLOOKUP($A16,#REF!,5,0)</f>
        <v>#REF!</v>
      </c>
      <c r="E16" s="4" t="e">
        <f>VLOOKUP($A16,#REF!,7,0)</f>
        <v>#REF!</v>
      </c>
      <c r="F16" s="4">
        <v>200</v>
      </c>
      <c r="G16" s="4">
        <f>2*22</f>
        <v>44</v>
      </c>
      <c r="H16" s="11" t="e">
        <f t="shared" si="1"/>
        <v>#REF!</v>
      </c>
    </row>
    <row r="17" spans="1:8" x14ac:dyDescent="0.2">
      <c r="A17" s="5" t="s">
        <v>145</v>
      </c>
      <c r="B17" s="4" t="s">
        <v>144</v>
      </c>
      <c r="C17" s="4" t="s">
        <v>146</v>
      </c>
      <c r="D17" s="6" t="e">
        <f>VLOOKUP($A17,#REF!,5,0)</f>
        <v>#REF!</v>
      </c>
      <c r="E17" s="4" t="e">
        <f>VLOOKUP($A17,#REF!,7,0)</f>
        <v>#REF!</v>
      </c>
      <c r="F17" s="4">
        <v>200</v>
      </c>
      <c r="G17" s="4">
        <f>1*22</f>
        <v>22</v>
      </c>
      <c r="H17" s="11" t="e">
        <f t="shared" si="1"/>
        <v>#REF!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Item</vt:lpstr>
      <vt:lpstr>ADC Noturno</vt:lpstr>
      <vt:lpstr>Item!Area_de_impressao</vt:lpstr>
      <vt:lpstr>Item!Print_Area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Kiss Campos</dc:creator>
  <cp:lastModifiedBy>Emerson Jader Pandini</cp:lastModifiedBy>
  <cp:lastPrinted>2021-08-20T14:02:28Z</cp:lastPrinted>
  <dcterms:created xsi:type="dcterms:W3CDTF">2021-08-16T14:10:55Z</dcterms:created>
  <dcterms:modified xsi:type="dcterms:W3CDTF">2022-01-21T03:59:30Z</dcterms:modified>
</cp:coreProperties>
</file>